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61" activeTab="0"/>
  </bookViews>
  <sheets>
    <sheet name="на 01.11.2016" sheetId="1" r:id="rId1"/>
  </sheets>
  <definedNames>
    <definedName name="_xlnm.Print_Area" localSheetId="0">'на 01.11.2016'!$A$1:$K$126</definedName>
  </definedNames>
  <calcPr fullCalcOnLoad="1"/>
</workbook>
</file>

<file path=xl/sharedStrings.xml><?xml version="1.0" encoding="utf-8"?>
<sst xmlns="http://schemas.openxmlformats.org/spreadsheetml/2006/main" count="143" uniqueCount="130">
  <si>
    <t>Наименование доходов</t>
  </si>
  <si>
    <t>Налоговые доходы</t>
  </si>
  <si>
    <t>Налог на доходы физических лиц</t>
  </si>
  <si>
    <t>Государственная пошлина</t>
  </si>
  <si>
    <t>Доходы от сдачи в аренду имущества</t>
  </si>
  <si>
    <t>Доходы от реализации имущества</t>
  </si>
  <si>
    <t>Штрафы, санкции, возмещение ущерба</t>
  </si>
  <si>
    <t xml:space="preserve"> </t>
  </si>
  <si>
    <t>Всего доходов</t>
  </si>
  <si>
    <t>Неналоговые доходы</t>
  </si>
  <si>
    <t>Общегосударственные вопросы</t>
  </si>
  <si>
    <t>Национальная оборона</t>
  </si>
  <si>
    <t>ЖКХ</t>
  </si>
  <si>
    <t>Образование</t>
  </si>
  <si>
    <t>Дефицит (-)  профицит (+)</t>
  </si>
  <si>
    <t>Земельный налог</t>
  </si>
  <si>
    <t>Арендная плата за земли</t>
  </si>
  <si>
    <t>б-т мун район</t>
  </si>
  <si>
    <t>Дотации бюджетам поселений на выравнивание бюджетной обеспеченности</t>
  </si>
  <si>
    <t>Наименование расходов</t>
  </si>
  <si>
    <t xml:space="preserve"> -дошкольное образование</t>
  </si>
  <si>
    <t xml:space="preserve"> -общее образование</t>
  </si>
  <si>
    <t xml:space="preserve"> -молодежная политика и оздоровление детей</t>
  </si>
  <si>
    <t xml:space="preserve"> -другие вопросы в области образования</t>
  </si>
  <si>
    <t xml:space="preserve"> -пенсионное обеспечение</t>
  </si>
  <si>
    <t xml:space="preserve"> -социальное обеспечение населения (льготы по законам)</t>
  </si>
  <si>
    <t xml:space="preserve"> -охрана семьи и детства</t>
  </si>
  <si>
    <t>Факт 6 мес. 2008 года</t>
  </si>
  <si>
    <t>Факт</t>
  </si>
  <si>
    <t>б-ты посел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</si>
  <si>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</si>
  <si>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</si>
  <si>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Иные межбюджетные трансферты</t>
  </si>
  <si>
    <t>Возврат остатков субсидий, субвенций и иных межбюджетных трансфертов</t>
  </si>
  <si>
    <t>Дорожное хозяйство (дорожные фонды)</t>
  </si>
  <si>
    <t>Физическая культура и спорт</t>
  </si>
  <si>
    <t>Обслуживание государственного долга</t>
  </si>
  <si>
    <t>Безвозмездные поступления  от других бюджетов бюджетной системы</t>
  </si>
  <si>
    <t>Культура, кинематография</t>
  </si>
  <si>
    <t xml:space="preserve"> - культура</t>
  </si>
  <si>
    <t xml:space="preserve"> -другие вопросы в области соц.политики</t>
  </si>
  <si>
    <t xml:space="preserve"> - другие вопросы в области культуры, кинематографии</t>
  </si>
  <si>
    <t>Доходы от уплаты акцизов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</si>
  <si>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</si>
  <si>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 трансферты</t>
  </si>
  <si>
    <t>Субвенции бюджетам муниципальных районов на осуществление отдельных государственных полномочий по реализации дополнительных  мер социальной поддержки  лиц, удостоенных звания "Герой  Социалистического труда"</t>
  </si>
  <si>
    <t>Субвенции бюджетам муниципальных районов на осуществление отдельных государственных полномочий по оказанию социальной поддержки малоимущим на газификацию их домовладений</t>
  </si>
  <si>
    <t>в том числе</t>
  </si>
  <si>
    <t>Плата за негативное воздействие на окружающую среду</t>
  </si>
  <si>
    <t>Субсидии от других бюджетов  бюджетной системы</t>
  </si>
  <si>
    <t>Доходы от продажи земельных участков</t>
  </si>
  <si>
    <t>Дотации от других бюджетов  бюджетной системы</t>
  </si>
  <si>
    <t>Субвенции бюджетам муниципальных районов на ежемесячное денежное вознаграждение за классное руководство</t>
  </si>
  <si>
    <t>Субвенции на обеспечение мер социальной поддержки тружеников тыла</t>
  </si>
  <si>
    <t>Субвенции на обеспечение мер социальной поддержки ветеранов труда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</si>
  <si>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</si>
  <si>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Субвенции на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 Новгородской области </t>
  </si>
  <si>
    <t xml:space="preserve">Субвенции бюджетам муниципальных районов на 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 </t>
  </si>
  <si>
    <t>Субвенции на осуществляющих. отдельных государственных полномочий по выплате соц.пособия на погребение и возмещению стоимости услуг, предоставляемых согласно гарантированному перечню услуг по погребению</t>
  </si>
  <si>
    <t xml:space="preserve">Субвенции на осуществление государственных полномочий по расчету и предоставлению дотаций на выравнивание бюджетной обеспеченности поселений </t>
  </si>
  <si>
    <t>Субвенции на осуществление отдельных государственных 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</si>
  <si>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 xml:space="preserve">Субвенции на выполнение отдельных государственных полномочий по оказанию соц.поддержки малоимущим семьям, малоимущим одиноко проживающим гражданам и лицам, оказавшимся в трудной жизненной ситуации </t>
  </si>
  <si>
    <t xml:space="preserve">Субвенции на выполнение отдельных государственных полномочий по предоставлению льгот на проезд в транспорте междугороднего сообщения к месту лечения и обратно детей, нуждающихся в санаторно-курортном лечении </t>
  </si>
  <si>
    <t>Субвенции на выполнение отдельных государственных полномочий по предоставлению мер социальной поддержки ветеранов труда Новгородской области</t>
  </si>
  <si>
    <t>Сельское хозяйство и рыболовство</t>
  </si>
  <si>
    <t>Другие вопросы в области национальной экономики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</si>
  <si>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</si>
  <si>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</si>
  <si>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</si>
  <si>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от других  бюджетов бюджетной системы</t>
  </si>
  <si>
    <t>Социальная политика</t>
  </si>
  <si>
    <t>Доходы от оказания платных услуг (работ) и компенсации затрат государства</t>
  </si>
  <si>
    <t>Субвенции на выполнение отдельных государственных полномочий по предоставлению мер социальной поддержки по оплате жилья и коммунальных услуг отдельных категорий граждан, работающих и проживающих в сельских населенных пунктах и поселках городского типа Новгородской области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</si>
  <si>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образовательных организаций</t>
  </si>
  <si>
    <t>Налог на имущество физических лиц</t>
  </si>
  <si>
    <t>Прочие поступления от использования имущества</t>
  </si>
  <si>
    <t>Субвенции бюджетам муниципальных районов на государственную регистрацию актов  гражданского состояния</t>
  </si>
  <si>
    <t>Субвенции бюджетам муниципальных районов  на обеспечение отдельных государственных полномочий по предоставлению мер  социальной поддержки реабилитированных лиц и лиц, признанных пострадавшими от политических  репрессий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</si>
  <si>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</t>
  </si>
  <si>
    <t xml:space="preserve">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 </t>
  </si>
  <si>
    <t>Субвенции бюджетам муниципальных районов по назначению и выплате единовременного пособия одинокой матери</t>
  </si>
  <si>
    <t>Испол-нение к году (%)</t>
  </si>
  <si>
    <t>бюджет муниципаль-ного района (тыс. руб.)</t>
  </si>
  <si>
    <t>бюджеты поселений (тыс. руб.)</t>
  </si>
  <si>
    <t xml:space="preserve">Анализ исполнения консолидированного бюджета Любытинского муниципального района </t>
  </si>
  <si>
    <t>Налоговые и неналоговые доходы</t>
  </si>
  <si>
    <t xml:space="preserve">Безвозмездные поступления  </t>
  </si>
  <si>
    <t>Всего расходов</t>
  </si>
  <si>
    <t xml:space="preserve">Председатель комитета финансов        </t>
  </si>
  <si>
    <t>Администрации Любытинского</t>
  </si>
  <si>
    <t>муниципального района                                         О. В. Новикова</t>
  </si>
  <si>
    <t>Субвенции бюджетам муниципальных образований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</si>
  <si>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Задолженность и перерасчеты по отмененным налогам, сборам и иным обязательным платежам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</si>
  <si>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</si>
  <si>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</si>
  <si>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</si>
  <si>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назначению и выплате  пособий гражданам, имеющим детей</t>
  </si>
  <si>
    <t>Межбюджетные трансферты, передаваемые бюджетам муниципальных районов на организацию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</si>
  <si>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бюджетам муниципальных районов на формирование муниципальных дорожных фондов</t>
  </si>
  <si>
    <t>План 2016г. (тыс. руб.)</t>
  </si>
  <si>
    <t>Субсидии бюджетам сельских поселений на формирование муниципальных дорожных фондов</t>
  </si>
  <si>
    <t xml:space="preserve"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 числе в результате эвтаназии отловленных безнадзорных животных, возврата владельцам отловленных безнаадзорных животных 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</si>
  <si>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</si>
  <si>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Налоги на совокупный доход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</si>
  <si>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</si>
  <si>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неналоговые доходы</t>
  </si>
  <si>
    <t>Субсидии бюджетам муниципальных районов   на обеспечение пожарной безопасности, антитеррористической и антикриминальной безопасности муниципальных,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</si>
  <si>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муниципальных районов на предоставление социальной выплаты на компенсацию (возмещение) расходов граждан по уплате процентов  за пользование кредитом (займом) </t>
  </si>
  <si>
    <t>Субвенции бюджетам муниципальных районов на  проведение Всероссийской сельскохозяйственной переписи в 2016 году</t>
  </si>
  <si>
    <t>Прочие безвозмездные поступления</t>
  </si>
  <si>
    <t>Прочие безвозмездные поступления в бюджеты сельских поселений</t>
  </si>
  <si>
    <t>Национальная безопасность и правоохранительной деятельность</t>
  </si>
  <si>
    <t xml:space="preserve">Субсидии бюджетам муниципальных районов на обеспечение жильем молодых семей </t>
  </si>
  <si>
    <t>Субсидии бюджетам муниципальных районов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</si>
  <si>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Субсидии бюджетам муниципальных районов на создание, функционирование и совершенствование информационно-технологической инфраструктуры злектронного правительства</t>
  </si>
  <si>
    <t>Субсидии бюджетам сельских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</si>
  <si>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 xml:space="preserve">Субвенции бюджетам муниципальных районов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</si>
  <si>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</si>
  <si>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муниципальных районов на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районов, реализующим полномочия в сфере культуры 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</si>
  <si>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</si>
  <si>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</si>
  <si>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</si>
  <si>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</si>
  <si>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 </t>
  </si>
  <si>
    <t>Прочие безвозмездные поступления в бюджеты муниципальных районов</t>
  </si>
  <si>
    <t xml:space="preserve">Субсидии бюджетам сельских поселений на реализацию проектов  местных инициатив граждан, включенных в муниципальные программы развития территории </t>
  </si>
  <si>
    <t>по состоянию на 01.11.2016 года</t>
  </si>
  <si>
    <t xml:space="preserve">Фактическое исполнение на 01.11.2016г. (тыс. руб.) </t>
  </si>
  <si>
    <t>Фактическое исполнение на 01.11.2016г. (тыс. руб.)</t>
  </si>
  <si>
    <t>Межбюджетные трансферты на частичную компенсацию дополнительных расходов на повышение заработной оплаты труда  работников бюджетной сферы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</si>
</sst>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"/>
    <numFmt numFmtId="195" formatCode="#,##0.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94" fontId="3" fillId="33" borderId="10" xfId="0" applyNumberFormat="1" applyFont="1" applyFill="1" applyBorder="1" applyAlignment="1">
      <alignment wrapText="1"/>
    </xf>
    <xf numFmtId="194" fontId="3" fillId="0" borderId="10" xfId="0" applyNumberFormat="1" applyFont="1" applyBorder="1" applyAlignment="1">
      <alignment/>
    </xf>
    <xf numFmtId="194" fontId="1" fillId="33" borderId="10" xfId="0" applyNumberFormat="1" applyFont="1" applyFill="1" applyBorder="1" applyAlignment="1">
      <alignment wrapText="1"/>
    </xf>
    <xf numFmtId="194" fontId="1" fillId="33" borderId="10" xfId="0" applyNumberFormat="1" applyFont="1" applyFill="1" applyBorder="1" applyAlignment="1">
      <alignment/>
    </xf>
    <xf numFmtId="194" fontId="1" fillId="0" borderId="10" xfId="0" applyNumberFormat="1" applyFont="1" applyBorder="1" applyAlignment="1">
      <alignment/>
    </xf>
    <xf numFmtId="194" fontId="1" fillId="0" borderId="10" xfId="0" applyNumberFormat="1" applyFont="1" applyFill="1" applyBorder="1" applyAlignment="1">
      <alignment/>
    </xf>
    <xf numFmtId="194" fontId="3" fillId="33" borderId="10" xfId="0" applyNumberFormat="1" applyFont="1" applyFill="1" applyBorder="1" applyAlignment="1">
      <alignment/>
    </xf>
    <xf numFmtId="194" fontId="3" fillId="0" borderId="10" xfId="0" applyNumberFormat="1" applyFont="1" applyBorder="1" applyAlignment="1">
      <alignment wrapText="1"/>
    </xf>
    <xf numFmtId="194" fontId="1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vertical="justify" wrapText="1"/>
    </xf>
    <xf numFmtId="194" fontId="1" fillId="33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wrapText="1"/>
    </xf>
    <xf numFmtId="194" fontId="1" fillId="33" borderId="11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vertical="justify" wrapText="1"/>
    </xf>
    <xf numFmtId="194" fontId="1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justify"/>
    </xf>
    <xf numFmtId="0" fontId="1" fillId="33" borderId="12" xfId="0" applyFont="1" applyFill="1" applyBorder="1" applyAlignment="1">
      <alignment wrapText="1"/>
    </xf>
    <xf numFmtId="194" fontId="1" fillId="33" borderId="13" xfId="0" applyNumberFormat="1" applyFont="1" applyFill="1" applyBorder="1" applyAlignment="1">
      <alignment/>
    </xf>
    <xf numFmtId="194" fontId="1" fillId="3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vertical="distributed" wrapText="1"/>
    </xf>
    <xf numFmtId="0" fontId="1" fillId="33" borderId="10" xfId="0" applyNumberFormat="1" applyFont="1" applyFill="1" applyBorder="1" applyAlignment="1">
      <alignment horizontal="left" vertical="distributed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95" fontId="1" fillId="33" borderId="1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justify" vertical="justify" wrapText="1"/>
    </xf>
    <xf numFmtId="2" fontId="1" fillId="33" borderId="10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justify" vertical="justify" wrapText="1"/>
    </xf>
    <xf numFmtId="194" fontId="1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vertical="distributed" wrapText="1"/>
    </xf>
    <xf numFmtId="0" fontId="3" fillId="0" borderId="10" xfId="0" applyNumberFormat="1" applyFont="1" applyBorder="1" applyAlignment="1">
      <alignment horizontal="left" vertical="distributed" wrapText="1"/>
    </xf>
    <xf numFmtId="0" fontId="1" fillId="0" borderId="10" xfId="0" applyNumberFormat="1" applyFont="1" applyBorder="1" applyAlignment="1">
      <alignment vertical="distributed" wrapText="1"/>
    </xf>
    <xf numFmtId="0" fontId="1" fillId="0" borderId="10" xfId="0" applyNumberFormat="1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9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4" fontId="3" fillId="0" borderId="0" xfId="0" applyNumberFormat="1" applyFont="1" applyBorder="1" applyAlignment="1">
      <alignment wrapText="1"/>
    </xf>
    <xf numFmtId="194" fontId="3" fillId="0" borderId="16" xfId="0" applyNumberFormat="1" applyFont="1" applyBorder="1" applyAlignment="1">
      <alignment/>
    </xf>
    <xf numFmtId="194" fontId="3" fillId="0" borderId="10" xfId="0" applyNumberFormat="1" applyFont="1" applyFill="1" applyBorder="1" applyAlignment="1">
      <alignment wrapText="1"/>
    </xf>
    <xf numFmtId="188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94" fontId="1" fillId="0" borderId="11" xfId="0" applyNumberFormat="1" applyFont="1" applyBorder="1" applyAlignment="1">
      <alignment horizontal="center" wrapText="1"/>
    </xf>
    <xf numFmtId="194" fontId="1" fillId="0" borderId="13" xfId="0" applyNumberFormat="1" applyFont="1" applyBorder="1" applyAlignment="1">
      <alignment horizontal="center" wrapText="1"/>
    </xf>
    <xf numFmtId="194" fontId="1" fillId="0" borderId="12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10.7109375" defaultRowHeight="12.75"/>
  <cols>
    <col min="1" max="1" width="38.7109375" style="5" customWidth="1"/>
    <col min="2" max="2" width="10.7109375" style="5" hidden="1" customWidth="1"/>
    <col min="3" max="3" width="0.5625" style="5" hidden="1" customWidth="1"/>
    <col min="4" max="4" width="8.8515625" style="5" hidden="1" customWidth="1"/>
    <col min="5" max="5" width="11.57421875" style="2" customWidth="1"/>
    <col min="6" max="6" width="11.57421875" style="1" customWidth="1"/>
    <col min="7" max="7" width="12.00390625" style="1" customWidth="1"/>
    <col min="8" max="8" width="12.8515625" style="1" customWidth="1"/>
    <col min="9" max="9" width="11.7109375" style="4" customWidth="1"/>
    <col min="10" max="10" width="10.8515625" style="4" customWidth="1"/>
    <col min="11" max="11" width="8.421875" style="1" customWidth="1"/>
    <col min="12" max="12" width="10.57421875" style="1" customWidth="1"/>
    <col min="13" max="13" width="10.7109375" style="6" customWidth="1"/>
    <col min="14" max="16384" width="10.7109375" style="1" customWidth="1"/>
  </cols>
  <sheetData>
    <row r="1" spans="1:11" ht="15.75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70" t="s">
        <v>126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>
      <c r="A4" s="71" t="s">
        <v>0</v>
      </c>
      <c r="B4" s="73" t="s">
        <v>27</v>
      </c>
      <c r="C4" s="73" t="s">
        <v>28</v>
      </c>
      <c r="D4" s="73"/>
      <c r="E4" s="83" t="s">
        <v>99</v>
      </c>
      <c r="F4" s="74" t="s">
        <v>47</v>
      </c>
      <c r="G4" s="74"/>
      <c r="H4" s="78" t="s">
        <v>127</v>
      </c>
      <c r="I4" s="74" t="s">
        <v>47</v>
      </c>
      <c r="J4" s="74"/>
      <c r="K4" s="75" t="s">
        <v>81</v>
      </c>
    </row>
    <row r="5" spans="1:11" ht="15.75" customHeight="1">
      <c r="A5" s="71"/>
      <c r="B5" s="73"/>
      <c r="C5" s="71" t="s">
        <v>17</v>
      </c>
      <c r="D5" s="71" t="s">
        <v>29</v>
      </c>
      <c r="E5" s="84"/>
      <c r="F5" s="72" t="s">
        <v>82</v>
      </c>
      <c r="G5" s="73" t="s">
        <v>83</v>
      </c>
      <c r="H5" s="78"/>
      <c r="I5" s="72" t="s">
        <v>82</v>
      </c>
      <c r="J5" s="73" t="s">
        <v>83</v>
      </c>
      <c r="K5" s="76"/>
    </row>
    <row r="6" spans="1:11" ht="44.25" customHeight="1">
      <c r="A6" s="71"/>
      <c r="B6" s="73"/>
      <c r="C6" s="71"/>
      <c r="D6" s="71"/>
      <c r="E6" s="85"/>
      <c r="F6" s="72"/>
      <c r="G6" s="73"/>
      <c r="H6" s="78"/>
      <c r="I6" s="72"/>
      <c r="J6" s="73"/>
      <c r="K6" s="77"/>
    </row>
    <row r="7" spans="1:13" s="3" customFormat="1" ht="13.5">
      <c r="A7" s="18" t="s">
        <v>1</v>
      </c>
      <c r="B7" s="18">
        <f>SUM(C7+D7)</f>
        <v>28550</v>
      </c>
      <c r="C7" s="18">
        <f>SUM(C8:C13)</f>
        <v>25454</v>
      </c>
      <c r="D7" s="18">
        <f>SUM(D8:D13)</f>
        <v>3096</v>
      </c>
      <c r="E7" s="19">
        <f aca="true" t="shared" si="0" ref="E7:J7">SUM(E8:E14)</f>
        <v>103647.7</v>
      </c>
      <c r="F7" s="19">
        <f t="shared" si="0"/>
        <v>89572.2</v>
      </c>
      <c r="G7" s="19">
        <f t="shared" si="0"/>
        <v>14075.5</v>
      </c>
      <c r="H7" s="19">
        <f t="shared" si="0"/>
        <v>86349.3</v>
      </c>
      <c r="I7" s="19">
        <f t="shared" si="0"/>
        <v>73776.5</v>
      </c>
      <c r="J7" s="19">
        <f t="shared" si="0"/>
        <v>12572.799999999997</v>
      </c>
      <c r="K7" s="20">
        <f aca="true" t="shared" si="1" ref="K7:K13">SUM(H7/E7*100)</f>
        <v>83.31038701292938</v>
      </c>
      <c r="L7" s="1"/>
      <c r="M7" s="7"/>
    </row>
    <row r="8" spans="1:11" ht="15" customHeight="1">
      <c r="A8" s="17" t="s">
        <v>2</v>
      </c>
      <c r="B8" s="17">
        <f>SUM(C8+D8)</f>
        <v>25393</v>
      </c>
      <c r="C8" s="17">
        <v>22854</v>
      </c>
      <c r="D8" s="17">
        <v>2539</v>
      </c>
      <c r="E8" s="21">
        <f aca="true" t="shared" si="2" ref="E8:E25">SUM(F8:G8)</f>
        <v>78171</v>
      </c>
      <c r="F8" s="22">
        <v>76608</v>
      </c>
      <c r="G8" s="22">
        <v>1563</v>
      </c>
      <c r="H8" s="23">
        <f aca="true" t="shared" si="3" ref="H8:H14">SUM(I8:J8)</f>
        <v>62522.1</v>
      </c>
      <c r="I8" s="24">
        <v>61279.2</v>
      </c>
      <c r="J8" s="24">
        <v>1242.9</v>
      </c>
      <c r="K8" s="23">
        <f t="shared" si="1"/>
        <v>79.98119507234141</v>
      </c>
    </row>
    <row r="9" spans="1:11" ht="15" customHeight="1">
      <c r="A9" s="17" t="s">
        <v>42</v>
      </c>
      <c r="B9" s="17"/>
      <c r="C9" s="17"/>
      <c r="D9" s="17"/>
      <c r="E9" s="21">
        <f t="shared" si="2"/>
        <v>14213.7</v>
      </c>
      <c r="F9" s="22">
        <v>8105.7</v>
      </c>
      <c r="G9" s="22">
        <v>6108</v>
      </c>
      <c r="H9" s="23">
        <f t="shared" si="3"/>
        <v>13345.7</v>
      </c>
      <c r="I9" s="24">
        <v>7661.7</v>
      </c>
      <c r="J9" s="24">
        <v>5684</v>
      </c>
      <c r="K9" s="23">
        <f t="shared" si="1"/>
        <v>93.89321570034545</v>
      </c>
    </row>
    <row r="10" spans="1:11" ht="16.5" customHeight="1">
      <c r="A10" s="17" t="s">
        <v>103</v>
      </c>
      <c r="B10" s="17">
        <f>SUM(C10+D10)</f>
        <v>1940</v>
      </c>
      <c r="C10" s="17">
        <v>1940</v>
      </c>
      <c r="D10" s="17"/>
      <c r="E10" s="21">
        <f t="shared" si="2"/>
        <v>4294.9</v>
      </c>
      <c r="F10" s="22">
        <v>4277.9</v>
      </c>
      <c r="G10" s="22">
        <v>17</v>
      </c>
      <c r="H10" s="23">
        <f>SUM(I10:J10)</f>
        <v>4310.2</v>
      </c>
      <c r="I10" s="24">
        <v>4292.3</v>
      </c>
      <c r="J10" s="24">
        <v>17.9</v>
      </c>
      <c r="K10" s="23">
        <f t="shared" si="1"/>
        <v>100.3562364665068</v>
      </c>
    </row>
    <row r="11" spans="1:11" ht="15" customHeight="1">
      <c r="A11" s="17" t="s">
        <v>74</v>
      </c>
      <c r="B11" s="17">
        <f aca="true" t="shared" si="4" ref="B11:B19">SUM(C11+D11)</f>
        <v>48</v>
      </c>
      <c r="C11" s="17"/>
      <c r="D11" s="17">
        <v>48</v>
      </c>
      <c r="E11" s="21">
        <f t="shared" si="2"/>
        <v>438</v>
      </c>
      <c r="F11" s="22"/>
      <c r="G11" s="22">
        <v>438</v>
      </c>
      <c r="H11" s="23">
        <f t="shared" si="3"/>
        <v>353.7</v>
      </c>
      <c r="I11" s="24"/>
      <c r="J11" s="24">
        <v>353.7</v>
      </c>
      <c r="K11" s="23">
        <f t="shared" si="1"/>
        <v>80.75342465753424</v>
      </c>
    </row>
    <row r="12" spans="1:11" ht="15" customHeight="1">
      <c r="A12" s="17" t="s">
        <v>15</v>
      </c>
      <c r="B12" s="17">
        <f t="shared" si="4"/>
        <v>509</v>
      </c>
      <c r="C12" s="17"/>
      <c r="D12" s="17">
        <v>509</v>
      </c>
      <c r="E12" s="21">
        <f t="shared" si="2"/>
        <v>5919.5</v>
      </c>
      <c r="F12" s="22"/>
      <c r="G12" s="22">
        <v>5919.5</v>
      </c>
      <c r="H12" s="23">
        <f t="shared" si="3"/>
        <v>5261.6</v>
      </c>
      <c r="I12" s="24"/>
      <c r="J12" s="24">
        <v>5261.6</v>
      </c>
      <c r="K12" s="23">
        <f t="shared" si="1"/>
        <v>88.88588563223246</v>
      </c>
    </row>
    <row r="13" spans="1:11" ht="15" customHeight="1">
      <c r="A13" s="17" t="s">
        <v>3</v>
      </c>
      <c r="B13" s="17">
        <f t="shared" si="4"/>
        <v>660</v>
      </c>
      <c r="C13" s="17">
        <v>660</v>
      </c>
      <c r="D13" s="17"/>
      <c r="E13" s="21">
        <f t="shared" si="2"/>
        <v>610</v>
      </c>
      <c r="F13" s="22">
        <v>580</v>
      </c>
      <c r="G13" s="22">
        <v>30</v>
      </c>
      <c r="H13" s="23">
        <f t="shared" si="3"/>
        <v>553.5</v>
      </c>
      <c r="I13" s="24">
        <v>542.7</v>
      </c>
      <c r="J13" s="24">
        <v>10.8</v>
      </c>
      <c r="K13" s="23">
        <f t="shared" si="1"/>
        <v>90.73770491803279</v>
      </c>
    </row>
    <row r="14" spans="1:11" ht="42.75" customHeight="1">
      <c r="A14" s="17" t="s">
        <v>92</v>
      </c>
      <c r="B14" s="17"/>
      <c r="C14" s="17"/>
      <c r="D14" s="17"/>
      <c r="E14" s="21">
        <f t="shared" si="2"/>
        <v>0.6</v>
      </c>
      <c r="F14" s="22">
        <v>0.6</v>
      </c>
      <c r="G14" s="22"/>
      <c r="H14" s="23">
        <f t="shared" si="3"/>
        <v>2.5</v>
      </c>
      <c r="I14" s="24">
        <v>0.6</v>
      </c>
      <c r="J14" s="24">
        <v>1.9</v>
      </c>
      <c r="K14" s="23"/>
    </row>
    <row r="15" spans="1:13" s="3" customFormat="1" ht="15.75" customHeight="1">
      <c r="A15" s="18" t="s">
        <v>9</v>
      </c>
      <c r="B15" s="18">
        <f t="shared" si="4"/>
        <v>4922</v>
      </c>
      <c r="C15" s="18">
        <f>SUM(C16:C23)</f>
        <v>3029</v>
      </c>
      <c r="D15" s="18">
        <f>SUM(D16:D23)</f>
        <v>1893</v>
      </c>
      <c r="E15" s="19">
        <f>SUM(E16:E23)</f>
        <v>10721.5</v>
      </c>
      <c r="F15" s="19">
        <f>SUM(F16:F23)</f>
        <v>10447.9</v>
      </c>
      <c r="G15" s="19">
        <f>SUM(G16:G23)</f>
        <v>273.6</v>
      </c>
      <c r="H15" s="19">
        <f>SUM(H16:H24)</f>
        <v>10185.400000000001</v>
      </c>
      <c r="I15" s="19">
        <f>SUM(I16:I23)</f>
        <v>9512.7</v>
      </c>
      <c r="J15" s="19">
        <f>SUM(J17:J24)</f>
        <v>672.7</v>
      </c>
      <c r="K15" s="20">
        <f aca="true" t="shared" si="5" ref="K15:K20">SUM(H15/E15*100)</f>
        <v>94.99976682367208</v>
      </c>
      <c r="L15" s="1"/>
      <c r="M15" s="7"/>
    </row>
    <row r="16" spans="1:11" ht="14.25" customHeight="1">
      <c r="A16" s="17" t="s">
        <v>16</v>
      </c>
      <c r="B16" s="17">
        <f t="shared" si="4"/>
        <v>1130</v>
      </c>
      <c r="C16" s="17">
        <v>565</v>
      </c>
      <c r="D16" s="17">
        <v>565</v>
      </c>
      <c r="E16" s="21">
        <f t="shared" si="2"/>
        <v>5500</v>
      </c>
      <c r="F16" s="22">
        <v>5500</v>
      </c>
      <c r="G16" s="22"/>
      <c r="H16" s="23">
        <f aca="true" t="shared" si="6" ref="H16:H24">SUM(I16:J16)</f>
        <v>4096.5</v>
      </c>
      <c r="I16" s="24">
        <v>4096.5</v>
      </c>
      <c r="J16" s="24"/>
      <c r="K16" s="23">
        <f t="shared" si="5"/>
        <v>74.48181818181818</v>
      </c>
    </row>
    <row r="17" spans="1:11" ht="15" customHeight="1">
      <c r="A17" s="17" t="s">
        <v>4</v>
      </c>
      <c r="B17" s="17">
        <f t="shared" si="4"/>
        <v>107</v>
      </c>
      <c r="C17" s="17">
        <v>107</v>
      </c>
      <c r="D17" s="17"/>
      <c r="E17" s="21">
        <f t="shared" si="2"/>
        <v>1011</v>
      </c>
      <c r="F17" s="22">
        <v>960</v>
      </c>
      <c r="G17" s="22">
        <v>51</v>
      </c>
      <c r="H17" s="23">
        <f>SUM(I17:J17)</f>
        <v>1252.1</v>
      </c>
      <c r="I17" s="24">
        <v>880.8</v>
      </c>
      <c r="J17" s="24">
        <v>371.3</v>
      </c>
      <c r="K17" s="23">
        <f t="shared" si="5"/>
        <v>123.84767556874381</v>
      </c>
    </row>
    <row r="18" spans="1:11" ht="27.75" customHeight="1">
      <c r="A18" s="17" t="s">
        <v>75</v>
      </c>
      <c r="B18" s="17"/>
      <c r="C18" s="17"/>
      <c r="D18" s="17"/>
      <c r="E18" s="21">
        <f t="shared" si="2"/>
        <v>500</v>
      </c>
      <c r="F18" s="22">
        <v>500</v>
      </c>
      <c r="G18" s="22"/>
      <c r="H18" s="23">
        <f>SUM(I18:J18)</f>
        <v>436.3</v>
      </c>
      <c r="I18" s="24">
        <v>357.5</v>
      </c>
      <c r="J18" s="24">
        <v>78.8</v>
      </c>
      <c r="K18" s="23">
        <f t="shared" si="5"/>
        <v>87.26</v>
      </c>
    </row>
    <row r="19" spans="1:11" ht="28.5" customHeight="1">
      <c r="A19" s="17" t="s">
        <v>48</v>
      </c>
      <c r="B19" s="17">
        <f t="shared" si="4"/>
        <v>49</v>
      </c>
      <c r="C19" s="17">
        <v>49</v>
      </c>
      <c r="D19" s="17"/>
      <c r="E19" s="21">
        <f t="shared" si="2"/>
        <v>203</v>
      </c>
      <c r="F19" s="22">
        <v>203</v>
      </c>
      <c r="G19" s="22"/>
      <c r="H19" s="23">
        <f t="shared" si="6"/>
        <v>314.3</v>
      </c>
      <c r="I19" s="24">
        <v>314.3</v>
      </c>
      <c r="J19" s="24"/>
      <c r="K19" s="23">
        <f t="shared" si="5"/>
        <v>154.82758620689657</v>
      </c>
    </row>
    <row r="20" spans="1:11" ht="28.5" customHeight="1">
      <c r="A20" s="17" t="s">
        <v>71</v>
      </c>
      <c r="B20" s="17"/>
      <c r="C20" s="17"/>
      <c r="D20" s="17"/>
      <c r="E20" s="21">
        <f t="shared" si="2"/>
        <v>17</v>
      </c>
      <c r="F20" s="22">
        <v>17</v>
      </c>
      <c r="G20" s="22"/>
      <c r="H20" s="23">
        <f t="shared" si="6"/>
        <v>33.9</v>
      </c>
      <c r="I20" s="24">
        <v>33.9</v>
      </c>
      <c r="J20" s="24"/>
      <c r="K20" s="23">
        <f t="shared" si="5"/>
        <v>199.41176470588235</v>
      </c>
    </row>
    <row r="21" spans="1:11" ht="14.25" customHeight="1">
      <c r="A21" s="17" t="s">
        <v>5</v>
      </c>
      <c r="B21" s="17">
        <f>SUM(C21+D21)</f>
        <v>218</v>
      </c>
      <c r="C21" s="17">
        <v>218</v>
      </c>
      <c r="D21" s="17"/>
      <c r="E21" s="21">
        <f t="shared" si="2"/>
        <v>544</v>
      </c>
      <c r="F21" s="22">
        <v>444</v>
      </c>
      <c r="G21" s="22">
        <v>100</v>
      </c>
      <c r="H21" s="23">
        <f t="shared" si="6"/>
        <v>617.3</v>
      </c>
      <c r="I21" s="24">
        <v>516.3</v>
      </c>
      <c r="J21" s="24">
        <v>101</v>
      </c>
      <c r="K21" s="23">
        <f aca="true" t="shared" si="7" ref="K21:K29">SUM(H21/E21*100)</f>
        <v>113.47426470588235</v>
      </c>
    </row>
    <row r="22" spans="1:11" ht="14.25" customHeight="1">
      <c r="A22" s="17" t="s">
        <v>50</v>
      </c>
      <c r="B22" s="17">
        <f>SUM(C22+D22)</f>
        <v>2656</v>
      </c>
      <c r="C22" s="17">
        <v>1328</v>
      </c>
      <c r="D22" s="17">
        <v>1328</v>
      </c>
      <c r="E22" s="21">
        <f t="shared" si="2"/>
        <v>2737.6</v>
      </c>
      <c r="F22" s="22">
        <v>2615</v>
      </c>
      <c r="G22" s="22">
        <v>122.6</v>
      </c>
      <c r="H22" s="23">
        <f t="shared" si="6"/>
        <v>3148</v>
      </c>
      <c r="I22" s="24">
        <v>3026.4</v>
      </c>
      <c r="J22" s="24">
        <v>121.6</v>
      </c>
      <c r="K22" s="23">
        <f t="shared" si="7"/>
        <v>114.99123319696085</v>
      </c>
    </row>
    <row r="23" spans="1:11" ht="14.25" customHeight="1">
      <c r="A23" s="17" t="s">
        <v>6</v>
      </c>
      <c r="B23" s="17">
        <f>SUM(C23+D23)</f>
        <v>762</v>
      </c>
      <c r="C23" s="17">
        <v>762</v>
      </c>
      <c r="D23" s="17"/>
      <c r="E23" s="21">
        <f t="shared" si="2"/>
        <v>208.9</v>
      </c>
      <c r="F23" s="22">
        <v>208.9</v>
      </c>
      <c r="G23" s="22"/>
      <c r="H23" s="23">
        <f t="shared" si="6"/>
        <v>287</v>
      </c>
      <c r="I23" s="24">
        <v>287</v>
      </c>
      <c r="J23" s="24"/>
      <c r="K23" s="23">
        <f t="shared" si="7"/>
        <v>137.38630923887027</v>
      </c>
    </row>
    <row r="24" spans="1:11" ht="14.25" customHeight="1">
      <c r="A24" s="17" t="s">
        <v>105</v>
      </c>
      <c r="B24" s="17"/>
      <c r="C24" s="17"/>
      <c r="D24" s="17"/>
      <c r="E24" s="21">
        <f t="shared" si="2"/>
        <v>0</v>
      </c>
      <c r="F24" s="22"/>
      <c r="G24" s="22"/>
      <c r="H24" s="23">
        <f t="shared" si="6"/>
        <v>0</v>
      </c>
      <c r="I24" s="24"/>
      <c r="J24" s="24">
        <v>0</v>
      </c>
      <c r="K24" s="23"/>
    </row>
    <row r="25" spans="1:13" s="3" customFormat="1" ht="15.75" customHeight="1">
      <c r="A25" s="18" t="s">
        <v>85</v>
      </c>
      <c r="B25" s="18">
        <f>SUM(B7+B15)</f>
        <v>33472</v>
      </c>
      <c r="C25" s="18">
        <f>SUM(C7+C15)</f>
        <v>28483</v>
      </c>
      <c r="D25" s="18">
        <f>SUM(D7+D15)</f>
        <v>4989</v>
      </c>
      <c r="E25" s="19">
        <f t="shared" si="2"/>
        <v>114369.2</v>
      </c>
      <c r="F25" s="25">
        <f>SUM(F7+F15)</f>
        <v>100020.09999999999</v>
      </c>
      <c r="G25" s="25">
        <f>SUM(G7+G15)</f>
        <v>14349.1</v>
      </c>
      <c r="H25" s="20">
        <f>SUM(H7+H15)</f>
        <v>96534.70000000001</v>
      </c>
      <c r="I25" s="20">
        <f>SUM(I7+I15)</f>
        <v>83289.2</v>
      </c>
      <c r="J25" s="20">
        <f>SUM(J7+J15)</f>
        <v>13245.499999999998</v>
      </c>
      <c r="K25" s="20">
        <f t="shared" si="7"/>
        <v>84.40620376814738</v>
      </c>
      <c r="L25" s="1"/>
      <c r="M25" s="7"/>
    </row>
    <row r="26" spans="1:13" s="3" customFormat="1" ht="14.25" customHeight="1">
      <c r="A26" s="18" t="s">
        <v>86</v>
      </c>
      <c r="B26" s="18"/>
      <c r="C26" s="18"/>
      <c r="D26" s="18"/>
      <c r="E26" s="19">
        <f aca="true" t="shared" si="8" ref="E26:J26">E27+E88+E91</f>
        <v>160709.69999999998</v>
      </c>
      <c r="F26" s="19">
        <f t="shared" si="8"/>
        <v>159436.99999999997</v>
      </c>
      <c r="G26" s="19">
        <f t="shared" si="8"/>
        <v>20969.100000000002</v>
      </c>
      <c r="H26" s="19">
        <f t="shared" si="8"/>
        <v>138076.80000000002</v>
      </c>
      <c r="I26" s="19">
        <f t="shared" si="8"/>
        <v>136807.5</v>
      </c>
      <c r="J26" s="19">
        <f t="shared" si="8"/>
        <v>17323.2</v>
      </c>
      <c r="K26" s="20">
        <f t="shared" si="7"/>
        <v>85.91690482901781</v>
      </c>
      <c r="M26" s="7"/>
    </row>
    <row r="27" spans="1:13" s="3" customFormat="1" ht="25.5" customHeight="1">
      <c r="A27" s="18" t="s">
        <v>37</v>
      </c>
      <c r="B27" s="18"/>
      <c r="C27" s="18"/>
      <c r="D27" s="18"/>
      <c r="E27" s="19">
        <f aca="true" t="shared" si="9" ref="E27:J27">SUM(E28,E31,E45,E80)</f>
        <v>160686.5</v>
      </c>
      <c r="F27" s="19">
        <f t="shared" si="9"/>
        <v>159413.8</v>
      </c>
      <c r="G27" s="19">
        <f t="shared" si="9"/>
        <v>20969.100000000002</v>
      </c>
      <c r="H27" s="19">
        <f t="shared" si="9"/>
        <v>138025.60000000003</v>
      </c>
      <c r="I27" s="19">
        <f t="shared" si="9"/>
        <v>136784.30000000002</v>
      </c>
      <c r="J27" s="19">
        <f t="shared" si="9"/>
        <v>17295.2</v>
      </c>
      <c r="K27" s="20">
        <f t="shared" si="7"/>
        <v>85.89744626959953</v>
      </c>
      <c r="M27" s="7"/>
    </row>
    <row r="28" spans="1:11" ht="27" customHeight="1">
      <c r="A28" s="18" t="s">
        <v>51</v>
      </c>
      <c r="B28" s="18"/>
      <c r="C28" s="18"/>
      <c r="D28" s="18"/>
      <c r="E28" s="19">
        <f>E29</f>
        <v>787.9</v>
      </c>
      <c r="F28" s="19">
        <f>F29</f>
        <v>787.9</v>
      </c>
      <c r="G28" s="19">
        <f>SUM(G30:G30)</f>
        <v>18059.4</v>
      </c>
      <c r="H28" s="26">
        <f>H29</f>
        <v>787.9</v>
      </c>
      <c r="I28" s="26">
        <f>I29</f>
        <v>787.9</v>
      </c>
      <c r="J28" s="26">
        <f>SUM(J30:J30)</f>
        <v>15050</v>
      </c>
      <c r="K28" s="20">
        <f t="shared" si="7"/>
        <v>100</v>
      </c>
    </row>
    <row r="29" spans="1:11" ht="43.5" customHeight="1">
      <c r="A29" s="17" t="s">
        <v>93</v>
      </c>
      <c r="B29" s="18"/>
      <c r="C29" s="18"/>
      <c r="D29" s="18"/>
      <c r="E29" s="21">
        <f>F29</f>
        <v>787.9</v>
      </c>
      <c r="F29" s="21">
        <v>787.9</v>
      </c>
      <c r="G29" s="21"/>
      <c r="H29" s="27">
        <f>I29</f>
        <v>787.9</v>
      </c>
      <c r="I29" s="27">
        <v>787.9</v>
      </c>
      <c r="J29" s="27"/>
      <c r="K29" s="23">
        <f t="shared" si="7"/>
        <v>100</v>
      </c>
    </row>
    <row r="30" spans="1:13" ht="24" customHeight="1">
      <c r="A30" s="17" t="s">
        <v>18</v>
      </c>
      <c r="B30" s="17"/>
      <c r="C30" s="17"/>
      <c r="D30" s="17"/>
      <c r="E30" s="21">
        <f>F30</f>
        <v>0</v>
      </c>
      <c r="F30" s="22"/>
      <c r="G30" s="22">
        <v>18059.4</v>
      </c>
      <c r="H30" s="23">
        <f>I30</f>
        <v>0</v>
      </c>
      <c r="I30" s="24"/>
      <c r="J30" s="24">
        <v>15050</v>
      </c>
      <c r="K30" s="23">
        <f>SUM(J30/G30*100)</f>
        <v>83.33610197459494</v>
      </c>
      <c r="M30" s="7"/>
    </row>
    <row r="31" spans="1:11" ht="30" customHeight="1">
      <c r="A31" s="18" t="s">
        <v>49</v>
      </c>
      <c r="B31" s="18"/>
      <c r="C31" s="18"/>
      <c r="D31" s="18"/>
      <c r="E31" s="19">
        <f aca="true" t="shared" si="10" ref="E31:J31">SUM(E32:E44)</f>
        <v>21996.4</v>
      </c>
      <c r="F31" s="19">
        <f t="shared" si="10"/>
        <v>20675.1</v>
      </c>
      <c r="G31" s="19">
        <f t="shared" si="10"/>
        <v>1321.3000000000002</v>
      </c>
      <c r="H31" s="19">
        <f t="shared" si="10"/>
        <v>18438.9</v>
      </c>
      <c r="I31" s="19">
        <f t="shared" si="10"/>
        <v>17123.2</v>
      </c>
      <c r="J31" s="19">
        <f t="shared" si="10"/>
        <v>1315.7000000000003</v>
      </c>
      <c r="K31" s="20">
        <f aca="true" t="shared" si="11" ref="K31:K87">SUM(H31/E31*100)</f>
        <v>83.82689894710043</v>
      </c>
    </row>
    <row r="32" spans="1:11" ht="76.5" customHeight="1">
      <c r="A32" s="28" t="s">
        <v>122</v>
      </c>
      <c r="B32" s="17"/>
      <c r="C32" s="17"/>
      <c r="D32" s="17"/>
      <c r="E32" s="29">
        <f>F32</f>
        <v>1017.2</v>
      </c>
      <c r="F32" s="29">
        <v>1017.2</v>
      </c>
      <c r="G32" s="29"/>
      <c r="H32" s="21">
        <f>I32</f>
        <v>132.7</v>
      </c>
      <c r="I32" s="21">
        <v>132.7</v>
      </c>
      <c r="J32" s="21"/>
      <c r="K32" s="23">
        <f t="shared" si="11"/>
        <v>13.045615414864331</v>
      </c>
    </row>
    <row r="33" spans="1:11" ht="45" customHeight="1">
      <c r="A33" s="17" t="s">
        <v>112</v>
      </c>
      <c r="B33" s="18"/>
      <c r="C33" s="18"/>
      <c r="D33" s="18"/>
      <c r="E33" s="29">
        <f>F33</f>
        <v>672.8</v>
      </c>
      <c r="F33" s="29">
        <v>672.8</v>
      </c>
      <c r="G33" s="29"/>
      <c r="H33" s="21">
        <f aca="true" t="shared" si="12" ref="H33:H44">I33</f>
        <v>672.8</v>
      </c>
      <c r="I33" s="21">
        <v>672.8</v>
      </c>
      <c r="J33" s="21"/>
      <c r="K33" s="23">
        <f t="shared" si="11"/>
        <v>100</v>
      </c>
    </row>
    <row r="34" spans="1:11" ht="90" customHeight="1">
      <c r="A34" s="30" t="s">
        <v>121</v>
      </c>
      <c r="B34" s="18"/>
      <c r="C34" s="18"/>
      <c r="D34" s="18"/>
      <c r="E34" s="29">
        <f>F34</f>
        <v>131.7</v>
      </c>
      <c r="F34" s="29">
        <v>131.7</v>
      </c>
      <c r="G34" s="29"/>
      <c r="H34" s="21">
        <f t="shared" si="12"/>
        <v>131.7</v>
      </c>
      <c r="I34" s="21">
        <v>131.7</v>
      </c>
      <c r="J34" s="21"/>
      <c r="K34" s="23">
        <f t="shared" si="11"/>
        <v>100</v>
      </c>
    </row>
    <row r="35" spans="1:11" ht="42.75" customHeight="1">
      <c r="A35" s="31" t="s">
        <v>98</v>
      </c>
      <c r="B35" s="17"/>
      <c r="C35" s="17"/>
      <c r="D35" s="17"/>
      <c r="E35" s="32">
        <f>F35</f>
        <v>1689</v>
      </c>
      <c r="F35" s="32">
        <v>1689</v>
      </c>
      <c r="G35" s="32"/>
      <c r="H35" s="21">
        <f t="shared" si="12"/>
        <v>1689</v>
      </c>
      <c r="I35" s="21">
        <v>1689</v>
      </c>
      <c r="J35" s="21"/>
      <c r="K35" s="23">
        <f t="shared" si="11"/>
        <v>100</v>
      </c>
    </row>
    <row r="36" spans="1:11" ht="90.75" customHeight="1">
      <c r="A36" s="33" t="s">
        <v>120</v>
      </c>
      <c r="B36" s="17"/>
      <c r="C36" s="17"/>
      <c r="D36" s="17"/>
      <c r="E36" s="32">
        <f>F36</f>
        <v>42</v>
      </c>
      <c r="F36" s="32">
        <v>42</v>
      </c>
      <c r="G36" s="32"/>
      <c r="H36" s="21">
        <f t="shared" si="12"/>
        <v>42</v>
      </c>
      <c r="I36" s="21">
        <v>42</v>
      </c>
      <c r="J36" s="21"/>
      <c r="K36" s="23">
        <f t="shared" si="11"/>
        <v>100</v>
      </c>
    </row>
    <row r="37" spans="1:11" ht="45.75" customHeight="1">
      <c r="A37" s="31" t="s">
        <v>100</v>
      </c>
      <c r="B37" s="17"/>
      <c r="C37" s="17"/>
      <c r="D37" s="17"/>
      <c r="E37" s="32">
        <f>G37</f>
        <v>1254</v>
      </c>
      <c r="F37" s="32"/>
      <c r="G37" s="32">
        <v>1254</v>
      </c>
      <c r="H37" s="21">
        <f>J37</f>
        <v>1248.4</v>
      </c>
      <c r="I37" s="21"/>
      <c r="J37" s="21">
        <v>1248.4</v>
      </c>
      <c r="K37" s="23">
        <f t="shared" si="11"/>
        <v>99.55342902711325</v>
      </c>
    </row>
    <row r="38" spans="1:11" ht="90" customHeight="1">
      <c r="A38" s="33" t="s">
        <v>115</v>
      </c>
      <c r="B38" s="17"/>
      <c r="C38" s="17"/>
      <c r="D38" s="17"/>
      <c r="E38" s="34">
        <f>G38</f>
        <v>9.4</v>
      </c>
      <c r="F38" s="34"/>
      <c r="G38" s="34">
        <v>9.4</v>
      </c>
      <c r="H38" s="21">
        <f>J38</f>
        <v>9.4</v>
      </c>
      <c r="I38" s="21"/>
      <c r="J38" s="21">
        <v>9.4</v>
      </c>
      <c r="K38" s="23">
        <f t="shared" si="11"/>
        <v>100</v>
      </c>
    </row>
    <row r="39" spans="1:11" ht="76.5" customHeight="1">
      <c r="A39" s="35" t="s">
        <v>114</v>
      </c>
      <c r="B39" s="36"/>
      <c r="C39" s="36"/>
      <c r="D39" s="36"/>
      <c r="E39" s="37">
        <f>F39</f>
        <v>103.7</v>
      </c>
      <c r="F39" s="37">
        <v>103.7</v>
      </c>
      <c r="G39" s="37"/>
      <c r="H39" s="21">
        <f t="shared" si="12"/>
        <v>103.7</v>
      </c>
      <c r="I39" s="38">
        <v>103.7</v>
      </c>
      <c r="J39" s="38"/>
      <c r="K39" s="23">
        <f t="shared" si="11"/>
        <v>100</v>
      </c>
    </row>
    <row r="40" spans="1:12" ht="89.25" customHeight="1">
      <c r="A40" s="39" t="s">
        <v>67</v>
      </c>
      <c r="B40" s="17"/>
      <c r="C40" s="17"/>
      <c r="D40" s="17"/>
      <c r="E40" s="32">
        <f>F40</f>
        <v>13.1</v>
      </c>
      <c r="F40" s="32">
        <v>13.1</v>
      </c>
      <c r="G40" s="32"/>
      <c r="H40" s="21">
        <f t="shared" si="12"/>
        <v>13.1</v>
      </c>
      <c r="I40" s="21">
        <v>13.1</v>
      </c>
      <c r="J40" s="21"/>
      <c r="K40" s="23">
        <f>SUM(H40/E40*100)</f>
        <v>100</v>
      </c>
      <c r="L40" s="13"/>
    </row>
    <row r="41" spans="1:12" ht="136.5" customHeight="1">
      <c r="A41" s="31" t="s">
        <v>106</v>
      </c>
      <c r="B41" s="17"/>
      <c r="C41" s="17"/>
      <c r="D41" s="17"/>
      <c r="E41" s="32">
        <f>F41</f>
        <v>620.9</v>
      </c>
      <c r="F41" s="32">
        <v>620.9</v>
      </c>
      <c r="G41" s="32"/>
      <c r="H41" s="21">
        <f t="shared" si="12"/>
        <v>515.7</v>
      </c>
      <c r="I41" s="21">
        <v>515.7</v>
      </c>
      <c r="J41" s="21"/>
      <c r="K41" s="23">
        <f>SUM(H41/E41*100)</f>
        <v>83.05685295538736</v>
      </c>
      <c r="L41" s="13"/>
    </row>
    <row r="42" spans="1:12" ht="163.5" customHeight="1">
      <c r="A42" s="40" t="s">
        <v>113</v>
      </c>
      <c r="B42" s="17"/>
      <c r="C42" s="17"/>
      <c r="D42" s="17"/>
      <c r="E42" s="32">
        <f>F42</f>
        <v>64.5</v>
      </c>
      <c r="F42" s="32">
        <v>64.5</v>
      </c>
      <c r="G42" s="32"/>
      <c r="H42" s="21">
        <f t="shared" si="12"/>
        <v>64.5</v>
      </c>
      <c r="I42" s="21">
        <v>64.5</v>
      </c>
      <c r="J42" s="21"/>
      <c r="K42" s="23">
        <f>SUM(H42/E42*100)</f>
        <v>100</v>
      </c>
      <c r="L42" s="13"/>
    </row>
    <row r="43" spans="1:12" ht="75" customHeight="1">
      <c r="A43" s="33" t="s">
        <v>125</v>
      </c>
      <c r="B43" s="17"/>
      <c r="C43" s="17"/>
      <c r="D43" s="17"/>
      <c r="E43" s="32">
        <f>G43</f>
        <v>57.9</v>
      </c>
      <c r="F43" s="32"/>
      <c r="G43" s="32">
        <v>57.9</v>
      </c>
      <c r="H43" s="21">
        <f>J43</f>
        <v>57.9</v>
      </c>
      <c r="I43" s="21"/>
      <c r="J43" s="21">
        <v>57.9</v>
      </c>
      <c r="K43" s="23">
        <f>SUM(H43/E43*100)</f>
        <v>100</v>
      </c>
      <c r="L43" s="13"/>
    </row>
    <row r="44" spans="1:11" ht="69">
      <c r="A44" s="39" t="s">
        <v>79</v>
      </c>
      <c r="B44" s="17"/>
      <c r="C44" s="17"/>
      <c r="D44" s="17"/>
      <c r="E44" s="32">
        <f>F44</f>
        <v>16320.2</v>
      </c>
      <c r="F44" s="32">
        <v>16320.2</v>
      </c>
      <c r="G44" s="32"/>
      <c r="H44" s="21">
        <f t="shared" si="12"/>
        <v>13758</v>
      </c>
      <c r="I44" s="21">
        <v>13758</v>
      </c>
      <c r="J44" s="21"/>
      <c r="K44" s="23">
        <f>SUM(H44/E44*100)</f>
        <v>84.30043749463854</v>
      </c>
    </row>
    <row r="45" spans="1:24" ht="27.75" customHeight="1">
      <c r="A45" s="18" t="s">
        <v>69</v>
      </c>
      <c r="B45" s="18"/>
      <c r="C45" s="18"/>
      <c r="D45" s="18"/>
      <c r="E45" s="19">
        <f aca="true" t="shared" si="13" ref="E45:J45">SUM(E46:E79)</f>
        <v>135204.69999999998</v>
      </c>
      <c r="F45" s="19">
        <f t="shared" si="13"/>
        <v>135204.69999999998</v>
      </c>
      <c r="G45" s="19">
        <f t="shared" si="13"/>
        <v>564</v>
      </c>
      <c r="H45" s="19">
        <f t="shared" si="13"/>
        <v>116605.1</v>
      </c>
      <c r="I45" s="19">
        <f t="shared" si="13"/>
        <v>116605.1</v>
      </c>
      <c r="J45" s="19">
        <f t="shared" si="13"/>
        <v>519.5</v>
      </c>
      <c r="K45" s="20">
        <f t="shared" si="11"/>
        <v>86.24337763406156</v>
      </c>
      <c r="M45" s="9"/>
      <c r="N45" s="10"/>
      <c r="O45" s="8"/>
      <c r="P45" s="8"/>
      <c r="Q45" s="10"/>
      <c r="R45" s="8"/>
      <c r="S45" s="8"/>
      <c r="T45" s="10"/>
      <c r="U45" s="11"/>
      <c r="V45" s="11"/>
      <c r="W45" s="8"/>
      <c r="X45" s="8"/>
    </row>
    <row r="46" spans="1:11" ht="54.75">
      <c r="A46" s="41" t="s">
        <v>43</v>
      </c>
      <c r="B46" s="42"/>
      <c r="C46" s="42"/>
      <c r="D46" s="42"/>
      <c r="E46" s="21">
        <f>SUM(F46:G46)</f>
        <v>7459.7</v>
      </c>
      <c r="F46" s="24">
        <v>7459.7</v>
      </c>
      <c r="G46" s="22"/>
      <c r="H46" s="23">
        <f>SUM(I46:J46)</f>
        <v>5785</v>
      </c>
      <c r="I46" s="24">
        <v>5785</v>
      </c>
      <c r="J46" s="24"/>
      <c r="K46" s="23">
        <f t="shared" si="11"/>
        <v>77.5500355242168</v>
      </c>
    </row>
    <row r="47" spans="1:11" ht="48.75" customHeight="1">
      <c r="A47" s="43" t="s">
        <v>76</v>
      </c>
      <c r="B47" s="42"/>
      <c r="C47" s="42"/>
      <c r="D47" s="42"/>
      <c r="E47" s="21">
        <f>F47</f>
        <v>9.1</v>
      </c>
      <c r="F47" s="24">
        <v>9.1</v>
      </c>
      <c r="G47" s="22">
        <v>9.1</v>
      </c>
      <c r="H47" s="23">
        <f>I47</f>
        <v>9.1</v>
      </c>
      <c r="I47" s="24">
        <v>9.1</v>
      </c>
      <c r="J47" s="24">
        <v>9.1</v>
      </c>
      <c r="K47" s="23">
        <f t="shared" si="11"/>
        <v>100</v>
      </c>
    </row>
    <row r="48" spans="1:11" ht="75.75" customHeight="1">
      <c r="A48" s="44" t="s">
        <v>94</v>
      </c>
      <c r="B48" s="42"/>
      <c r="C48" s="42"/>
      <c r="D48" s="42"/>
      <c r="E48" s="21">
        <f>F48</f>
        <v>8.7</v>
      </c>
      <c r="F48" s="24">
        <v>8.7</v>
      </c>
      <c r="G48" s="45"/>
      <c r="H48" s="23">
        <f>I48</f>
        <v>8.7</v>
      </c>
      <c r="I48" s="24">
        <v>8.7</v>
      </c>
      <c r="J48" s="46"/>
      <c r="K48" s="23">
        <f t="shared" si="11"/>
        <v>100</v>
      </c>
    </row>
    <row r="49" spans="1:11" ht="106.5" customHeight="1">
      <c r="A49" s="47" t="s">
        <v>77</v>
      </c>
      <c r="B49" s="42"/>
      <c r="C49" s="42"/>
      <c r="D49" s="42"/>
      <c r="E49" s="21">
        <f>SUM(F49:G49)</f>
        <v>301.7</v>
      </c>
      <c r="F49" s="24">
        <v>301.7</v>
      </c>
      <c r="G49" s="22"/>
      <c r="H49" s="23">
        <f>SUM(I49:J49)</f>
        <v>168</v>
      </c>
      <c r="I49" s="24">
        <v>168</v>
      </c>
      <c r="J49" s="24"/>
      <c r="K49" s="23">
        <f t="shared" si="11"/>
        <v>55.68445475638051</v>
      </c>
    </row>
    <row r="50" spans="1:11" ht="60" customHeight="1">
      <c r="A50" s="41" t="s">
        <v>30</v>
      </c>
      <c r="B50" s="42"/>
      <c r="C50" s="42"/>
      <c r="D50" s="42"/>
      <c r="E50" s="21">
        <f>F50</f>
        <v>357.4</v>
      </c>
      <c r="F50" s="24">
        <v>357.4</v>
      </c>
      <c r="G50" s="22">
        <v>357.4</v>
      </c>
      <c r="H50" s="23">
        <f>I50</f>
        <v>357.4</v>
      </c>
      <c r="I50" s="24">
        <v>357.4</v>
      </c>
      <c r="J50" s="24">
        <v>357.4</v>
      </c>
      <c r="K50" s="23">
        <f t="shared" si="11"/>
        <v>100</v>
      </c>
    </row>
    <row r="51" spans="1:11" ht="45" customHeight="1">
      <c r="A51" s="41" t="s">
        <v>52</v>
      </c>
      <c r="B51" s="42"/>
      <c r="C51" s="42"/>
      <c r="D51" s="42"/>
      <c r="E51" s="21">
        <f>SUM(F51:G51)</f>
        <v>534.9</v>
      </c>
      <c r="F51" s="24">
        <v>534.9</v>
      </c>
      <c r="G51" s="22"/>
      <c r="H51" s="23">
        <f>I51</f>
        <v>450.2</v>
      </c>
      <c r="I51" s="24">
        <v>450.2</v>
      </c>
      <c r="J51" s="24"/>
      <c r="K51" s="23">
        <f t="shared" si="11"/>
        <v>84.16526453542718</v>
      </c>
    </row>
    <row r="52" spans="1:11" ht="103.5" customHeight="1">
      <c r="A52" s="41" t="s">
        <v>68</v>
      </c>
      <c r="B52" s="42"/>
      <c r="C52" s="42"/>
      <c r="D52" s="42"/>
      <c r="E52" s="21">
        <f>F52</f>
        <v>5568.1</v>
      </c>
      <c r="F52" s="24">
        <v>5568.1</v>
      </c>
      <c r="G52" s="22"/>
      <c r="H52" s="23">
        <f>I52</f>
        <v>5568.1</v>
      </c>
      <c r="I52" s="24">
        <v>5568.1</v>
      </c>
      <c r="J52" s="24"/>
      <c r="K52" s="23">
        <f t="shared" si="11"/>
        <v>100</v>
      </c>
    </row>
    <row r="53" spans="1:11" ht="58.5" customHeight="1">
      <c r="A53" s="48" t="s">
        <v>108</v>
      </c>
      <c r="B53" s="42"/>
      <c r="C53" s="42"/>
      <c r="D53" s="42"/>
      <c r="E53" s="21">
        <f>F53</f>
        <v>1168.1</v>
      </c>
      <c r="F53" s="24">
        <v>1168.1</v>
      </c>
      <c r="G53" s="22"/>
      <c r="H53" s="23">
        <f>I53</f>
        <v>1033.8</v>
      </c>
      <c r="I53" s="24">
        <v>1033.8</v>
      </c>
      <c r="J53" s="24"/>
      <c r="K53" s="23">
        <f t="shared" si="11"/>
        <v>88.5026966869275</v>
      </c>
    </row>
    <row r="54" spans="1:11" ht="30" customHeight="1">
      <c r="A54" s="41" t="s">
        <v>53</v>
      </c>
      <c r="B54" s="42"/>
      <c r="C54" s="42"/>
      <c r="D54" s="42"/>
      <c r="E54" s="21">
        <f>SUM(F54:G54)</f>
        <v>522.3</v>
      </c>
      <c r="F54" s="24">
        <v>522.3</v>
      </c>
      <c r="G54" s="22"/>
      <c r="H54" s="23">
        <f>I54</f>
        <v>374</v>
      </c>
      <c r="I54" s="24">
        <v>374</v>
      </c>
      <c r="J54" s="24"/>
      <c r="K54" s="23">
        <f t="shared" si="11"/>
        <v>71.60635650009574</v>
      </c>
    </row>
    <row r="55" spans="1:11" ht="31.5" customHeight="1">
      <c r="A55" s="41" t="s">
        <v>54</v>
      </c>
      <c r="B55" s="42"/>
      <c r="C55" s="42"/>
      <c r="D55" s="42"/>
      <c r="E55" s="21">
        <f>SUM(F55:G55)</f>
        <v>10182.2</v>
      </c>
      <c r="F55" s="24">
        <v>10182.2</v>
      </c>
      <c r="G55" s="22"/>
      <c r="H55" s="23">
        <f aca="true" t="shared" si="14" ref="H55:H64">I55</f>
        <v>8345</v>
      </c>
      <c r="I55" s="24">
        <v>8345</v>
      </c>
      <c r="J55" s="24"/>
      <c r="K55" s="23">
        <f t="shared" si="11"/>
        <v>81.95674805051952</v>
      </c>
    </row>
    <row r="56" spans="1:11" ht="318" customHeight="1">
      <c r="A56" s="48" t="s">
        <v>78</v>
      </c>
      <c r="B56" s="42"/>
      <c r="C56" s="42"/>
      <c r="D56" s="42"/>
      <c r="E56" s="21">
        <f aca="true" t="shared" si="15" ref="E56:E67">SUM(F56:G56)</f>
        <v>47390.3</v>
      </c>
      <c r="F56" s="24">
        <v>47390.3</v>
      </c>
      <c r="G56" s="22"/>
      <c r="H56" s="23">
        <f t="shared" si="14"/>
        <v>40589.2</v>
      </c>
      <c r="I56" s="24">
        <v>40589.2</v>
      </c>
      <c r="J56" s="24"/>
      <c r="K56" s="23">
        <f t="shared" si="11"/>
        <v>85.648750904721</v>
      </c>
    </row>
    <row r="57" spans="1:11" ht="92.25" customHeight="1">
      <c r="A57" s="28" t="s">
        <v>73</v>
      </c>
      <c r="B57" s="42"/>
      <c r="C57" s="42"/>
      <c r="D57" s="42"/>
      <c r="E57" s="21">
        <f t="shared" si="15"/>
        <v>7589.8</v>
      </c>
      <c r="F57" s="24">
        <v>7589.8</v>
      </c>
      <c r="G57" s="22"/>
      <c r="H57" s="23">
        <f t="shared" si="14"/>
        <v>7058.2</v>
      </c>
      <c r="I57" s="24">
        <v>7058.2</v>
      </c>
      <c r="J57" s="24"/>
      <c r="K57" s="23">
        <f t="shared" si="11"/>
        <v>92.99586286858678</v>
      </c>
    </row>
    <row r="58" spans="1:19" ht="132.75" customHeight="1">
      <c r="A58" s="17" t="s">
        <v>72</v>
      </c>
      <c r="B58" s="17"/>
      <c r="C58" s="17"/>
      <c r="D58" s="17"/>
      <c r="E58" s="21">
        <f t="shared" si="15"/>
        <v>2647.1</v>
      </c>
      <c r="F58" s="24">
        <v>2647.1</v>
      </c>
      <c r="G58" s="22"/>
      <c r="H58" s="23">
        <f t="shared" si="14"/>
        <v>2239.7</v>
      </c>
      <c r="I58" s="24">
        <v>2239.7</v>
      </c>
      <c r="J58" s="24"/>
      <c r="K58" s="23">
        <f t="shared" si="11"/>
        <v>84.6095727399796</v>
      </c>
      <c r="M58" s="9"/>
      <c r="N58" s="10"/>
      <c r="O58" s="8"/>
      <c r="P58" s="8"/>
      <c r="Q58" s="10"/>
      <c r="R58" s="8"/>
      <c r="S58" s="8"/>
    </row>
    <row r="59" spans="1:11" ht="288.75" customHeight="1">
      <c r="A59" s="49" t="s">
        <v>101</v>
      </c>
      <c r="B59" s="42"/>
      <c r="C59" s="42"/>
      <c r="D59" s="42"/>
      <c r="E59" s="21">
        <f t="shared" si="15"/>
        <v>104.9</v>
      </c>
      <c r="F59" s="22">
        <v>104.9</v>
      </c>
      <c r="G59" s="22"/>
      <c r="H59" s="22">
        <f t="shared" si="14"/>
        <v>104.9</v>
      </c>
      <c r="I59" s="22">
        <v>104.9</v>
      </c>
      <c r="J59" s="22"/>
      <c r="K59" s="22">
        <f t="shared" si="11"/>
        <v>100</v>
      </c>
    </row>
    <row r="60" spans="1:11" ht="75.75" customHeight="1">
      <c r="A60" s="41" t="s">
        <v>59</v>
      </c>
      <c r="B60" s="42"/>
      <c r="C60" s="42"/>
      <c r="D60" s="42"/>
      <c r="E60" s="21">
        <f t="shared" si="15"/>
        <v>18059.4</v>
      </c>
      <c r="F60" s="24">
        <v>18059.4</v>
      </c>
      <c r="G60" s="22"/>
      <c r="H60" s="23">
        <f t="shared" si="14"/>
        <v>16555</v>
      </c>
      <c r="I60" s="24">
        <v>16555</v>
      </c>
      <c r="J60" s="24"/>
      <c r="K60" s="23">
        <f t="shared" si="11"/>
        <v>91.66971217205445</v>
      </c>
    </row>
    <row r="61" spans="1:11" ht="129" customHeight="1">
      <c r="A61" s="41" t="s">
        <v>55</v>
      </c>
      <c r="B61" s="42"/>
      <c r="C61" s="42"/>
      <c r="D61" s="42"/>
      <c r="E61" s="21">
        <f t="shared" si="15"/>
        <v>329.3</v>
      </c>
      <c r="F61" s="24">
        <v>329.3</v>
      </c>
      <c r="G61" s="22"/>
      <c r="H61" s="23">
        <f t="shared" si="14"/>
        <v>329.3</v>
      </c>
      <c r="I61" s="24">
        <v>329.3</v>
      </c>
      <c r="J61" s="24"/>
      <c r="K61" s="23">
        <f t="shared" si="11"/>
        <v>100</v>
      </c>
    </row>
    <row r="62" spans="1:11" ht="119.25" customHeight="1">
      <c r="A62" s="41" t="s">
        <v>56</v>
      </c>
      <c r="B62" s="42"/>
      <c r="C62" s="42"/>
      <c r="D62" s="42"/>
      <c r="E62" s="21">
        <f>SUM(F62:G62)</f>
        <v>3694</v>
      </c>
      <c r="F62" s="50">
        <v>3694</v>
      </c>
      <c r="G62" s="21"/>
      <c r="H62" s="23">
        <f t="shared" si="14"/>
        <v>3114</v>
      </c>
      <c r="I62" s="50">
        <v>3114</v>
      </c>
      <c r="J62" s="50"/>
      <c r="K62" s="23">
        <f t="shared" si="11"/>
        <v>84.29886302111532</v>
      </c>
    </row>
    <row r="63" spans="1:11" ht="103.5" customHeight="1">
      <c r="A63" s="41" t="s">
        <v>57</v>
      </c>
      <c r="B63" s="42"/>
      <c r="C63" s="42"/>
      <c r="D63" s="42"/>
      <c r="E63" s="21">
        <f>SUM(F63:G63)</f>
        <v>94.7</v>
      </c>
      <c r="F63" s="50">
        <v>94.7</v>
      </c>
      <c r="G63" s="21"/>
      <c r="H63" s="23">
        <f t="shared" si="14"/>
        <v>94.7</v>
      </c>
      <c r="I63" s="50">
        <v>94.7</v>
      </c>
      <c r="J63" s="50"/>
      <c r="K63" s="23">
        <f t="shared" si="11"/>
        <v>100</v>
      </c>
    </row>
    <row r="64" spans="1:11" ht="77.25" customHeight="1">
      <c r="A64" s="41" t="s">
        <v>96</v>
      </c>
      <c r="B64" s="42"/>
      <c r="C64" s="42"/>
      <c r="D64" s="42"/>
      <c r="E64" s="21">
        <f>SUM(F64:G64)</f>
        <v>1902.6</v>
      </c>
      <c r="F64" s="24">
        <v>1902.6</v>
      </c>
      <c r="G64" s="22"/>
      <c r="H64" s="23">
        <f t="shared" si="14"/>
        <v>1570</v>
      </c>
      <c r="I64" s="24">
        <v>1570</v>
      </c>
      <c r="J64" s="24"/>
      <c r="K64" s="23">
        <f t="shared" si="11"/>
        <v>82.51865867759908</v>
      </c>
    </row>
    <row r="65" spans="1:11" ht="155.25" customHeight="1">
      <c r="A65" s="41" t="s">
        <v>60</v>
      </c>
      <c r="B65" s="42"/>
      <c r="C65" s="42"/>
      <c r="D65" s="42"/>
      <c r="E65" s="21">
        <f t="shared" si="15"/>
        <v>947</v>
      </c>
      <c r="F65" s="24">
        <v>947</v>
      </c>
      <c r="G65" s="22"/>
      <c r="H65" s="23">
        <f>SUM(I65:J65)</f>
        <v>629</v>
      </c>
      <c r="I65" s="24">
        <v>629</v>
      </c>
      <c r="J65" s="24"/>
      <c r="K65" s="23">
        <f t="shared" si="11"/>
        <v>66.42027455121436</v>
      </c>
    </row>
    <row r="66" spans="1:11" ht="110.25" customHeight="1">
      <c r="A66" s="41" t="s">
        <v>61</v>
      </c>
      <c r="B66" s="42"/>
      <c r="C66" s="42"/>
      <c r="D66" s="42"/>
      <c r="E66" s="21">
        <f t="shared" si="15"/>
        <v>974.5</v>
      </c>
      <c r="F66" s="24">
        <v>974.5</v>
      </c>
      <c r="G66" s="22"/>
      <c r="H66" s="23">
        <f>SUM(I66:J66)</f>
        <v>850</v>
      </c>
      <c r="I66" s="24">
        <v>850</v>
      </c>
      <c r="J66" s="24"/>
      <c r="K66" s="23">
        <f t="shared" si="11"/>
        <v>87.22421754746024</v>
      </c>
    </row>
    <row r="67" spans="1:11" ht="96.75" customHeight="1">
      <c r="A67" s="41" t="s">
        <v>45</v>
      </c>
      <c r="B67" s="42"/>
      <c r="C67" s="42"/>
      <c r="D67" s="42"/>
      <c r="E67" s="21">
        <f t="shared" si="15"/>
        <v>45.3</v>
      </c>
      <c r="F67" s="24">
        <v>45.3</v>
      </c>
      <c r="G67" s="22"/>
      <c r="H67" s="23">
        <f>SUM(I67:J67)</f>
        <v>37.2</v>
      </c>
      <c r="I67" s="24">
        <v>37.2</v>
      </c>
      <c r="J67" s="24"/>
      <c r="K67" s="23">
        <f t="shared" si="11"/>
        <v>82.11920529801326</v>
      </c>
    </row>
    <row r="68" spans="1:11" ht="108.75" customHeight="1">
      <c r="A68" s="41" t="s">
        <v>62</v>
      </c>
      <c r="B68" s="42"/>
      <c r="C68" s="42"/>
      <c r="D68" s="42"/>
      <c r="E68" s="21">
        <f>SUM(F68:G68)</f>
        <v>1</v>
      </c>
      <c r="F68" s="24">
        <v>1</v>
      </c>
      <c r="G68" s="22"/>
      <c r="H68" s="23">
        <f>SUM(I68:J68)</f>
        <v>0</v>
      </c>
      <c r="I68" s="24"/>
      <c r="J68" s="24"/>
      <c r="K68" s="23">
        <f t="shared" si="11"/>
        <v>0</v>
      </c>
    </row>
    <row r="69" spans="1:11" ht="75.75" customHeight="1">
      <c r="A69" s="41" t="s">
        <v>63</v>
      </c>
      <c r="B69" s="42"/>
      <c r="C69" s="42"/>
      <c r="D69" s="42"/>
      <c r="E69" s="21">
        <f>SUM(F69:G69)</f>
        <v>6694.1</v>
      </c>
      <c r="F69" s="24">
        <v>6694.1</v>
      </c>
      <c r="G69" s="22"/>
      <c r="H69" s="23">
        <f>SUM(I69:J69)</f>
        <v>5905</v>
      </c>
      <c r="I69" s="24">
        <v>5905</v>
      </c>
      <c r="J69" s="24"/>
      <c r="K69" s="23">
        <f t="shared" si="11"/>
        <v>88.2120075887722</v>
      </c>
    </row>
    <row r="70" spans="1:11" ht="87.75" customHeight="1">
      <c r="A70" s="41" t="s">
        <v>46</v>
      </c>
      <c r="B70" s="42"/>
      <c r="C70" s="42"/>
      <c r="D70" s="42"/>
      <c r="E70" s="21">
        <f>F70</f>
        <v>521</v>
      </c>
      <c r="F70" s="24">
        <v>521</v>
      </c>
      <c r="G70" s="22"/>
      <c r="H70" s="23">
        <f>I70+J70</f>
        <v>247.3</v>
      </c>
      <c r="I70" s="24">
        <v>247.3</v>
      </c>
      <c r="J70" s="24"/>
      <c r="K70" s="23">
        <f t="shared" si="11"/>
        <v>47.46641074856046</v>
      </c>
    </row>
    <row r="71" spans="1:11" ht="77.25" customHeight="1">
      <c r="A71" s="41" t="s">
        <v>66</v>
      </c>
      <c r="B71" s="42"/>
      <c r="C71" s="42"/>
      <c r="D71" s="42"/>
      <c r="E71" s="21">
        <f>F71</f>
        <v>3966.2</v>
      </c>
      <c r="F71" s="24">
        <v>3966.2</v>
      </c>
      <c r="G71" s="22">
        <v>197</v>
      </c>
      <c r="H71" s="23">
        <f aca="true" t="shared" si="16" ref="H71:H79">I71</f>
        <v>3333.1</v>
      </c>
      <c r="I71" s="24">
        <v>3333.1</v>
      </c>
      <c r="J71" s="24">
        <v>152.5</v>
      </c>
      <c r="K71" s="23">
        <f t="shared" si="11"/>
        <v>84.03761787101004</v>
      </c>
    </row>
    <row r="72" spans="1:11" ht="59.25" customHeight="1">
      <c r="A72" s="41" t="s">
        <v>31</v>
      </c>
      <c r="B72" s="42"/>
      <c r="C72" s="42"/>
      <c r="D72" s="42"/>
      <c r="E72" s="21">
        <f aca="true" t="shared" si="17" ref="E72:E78">SUM(F72:G72)</f>
        <v>12576.3</v>
      </c>
      <c r="F72" s="24">
        <v>12576.3</v>
      </c>
      <c r="G72" s="22"/>
      <c r="H72" s="23">
        <f t="shared" si="16"/>
        <v>10689.6</v>
      </c>
      <c r="I72" s="24">
        <v>10689.6</v>
      </c>
      <c r="J72" s="24"/>
      <c r="K72" s="23">
        <f t="shared" si="11"/>
        <v>84.99797237661316</v>
      </c>
    </row>
    <row r="73" spans="1:11" ht="150.75" customHeight="1">
      <c r="A73" s="41" t="s">
        <v>91</v>
      </c>
      <c r="B73" s="42"/>
      <c r="C73" s="42"/>
      <c r="D73" s="42"/>
      <c r="E73" s="21">
        <f t="shared" si="17"/>
        <v>1230.9</v>
      </c>
      <c r="F73" s="24">
        <v>1230.9</v>
      </c>
      <c r="G73" s="22"/>
      <c r="H73" s="23">
        <f t="shared" si="16"/>
        <v>923.3</v>
      </c>
      <c r="I73" s="24">
        <v>923.3</v>
      </c>
      <c r="J73" s="24"/>
      <c r="K73" s="23">
        <f t="shared" si="11"/>
        <v>75.01015517101307</v>
      </c>
    </row>
    <row r="74" spans="1:11" ht="96">
      <c r="A74" s="41" t="s">
        <v>58</v>
      </c>
      <c r="B74" s="42"/>
      <c r="C74" s="42"/>
      <c r="D74" s="42"/>
      <c r="E74" s="21">
        <f t="shared" si="17"/>
        <v>121.4</v>
      </c>
      <c r="F74" s="24">
        <v>121.4</v>
      </c>
      <c r="G74" s="22"/>
      <c r="H74" s="23">
        <f t="shared" si="16"/>
        <v>100.3</v>
      </c>
      <c r="I74" s="24">
        <v>100.3</v>
      </c>
      <c r="J74" s="24"/>
      <c r="K74" s="23">
        <f t="shared" si="11"/>
        <v>82.61943986820428</v>
      </c>
    </row>
    <row r="75" spans="1:11" ht="106.5" customHeight="1">
      <c r="A75" s="41" t="s">
        <v>102</v>
      </c>
      <c r="B75" s="42"/>
      <c r="C75" s="42"/>
      <c r="D75" s="42"/>
      <c r="E75" s="21">
        <f t="shared" si="17"/>
        <v>33.3</v>
      </c>
      <c r="F75" s="24">
        <v>33.3</v>
      </c>
      <c r="G75" s="22"/>
      <c r="H75" s="23">
        <f t="shared" si="16"/>
        <v>33.3</v>
      </c>
      <c r="I75" s="24">
        <v>33.3</v>
      </c>
      <c r="J75" s="24"/>
      <c r="K75" s="23">
        <f t="shared" si="11"/>
        <v>100</v>
      </c>
    </row>
    <row r="76" spans="1:11" ht="136.5" customHeight="1">
      <c r="A76" s="28" t="s">
        <v>116</v>
      </c>
      <c r="B76" s="42"/>
      <c r="C76" s="42"/>
      <c r="D76" s="42"/>
      <c r="E76" s="21">
        <f t="shared" si="17"/>
        <v>60.9</v>
      </c>
      <c r="F76" s="24">
        <v>60.9</v>
      </c>
      <c r="G76" s="22"/>
      <c r="H76" s="23">
        <f>I76</f>
        <v>60.7</v>
      </c>
      <c r="I76" s="24">
        <v>60.7</v>
      </c>
      <c r="J76" s="24"/>
      <c r="K76" s="23">
        <f t="shared" si="11"/>
        <v>99.67159277504106</v>
      </c>
    </row>
    <row r="77" spans="1:11" ht="77.25" customHeight="1">
      <c r="A77" s="51" t="s">
        <v>107</v>
      </c>
      <c r="B77" s="42"/>
      <c r="C77" s="42"/>
      <c r="D77" s="42"/>
      <c r="E77" s="21">
        <f t="shared" si="17"/>
        <v>5</v>
      </c>
      <c r="F77" s="24">
        <v>5</v>
      </c>
      <c r="G77" s="22"/>
      <c r="H77" s="23">
        <f t="shared" si="16"/>
        <v>0</v>
      </c>
      <c r="I77" s="24">
        <v>0</v>
      </c>
      <c r="J77" s="24"/>
      <c r="K77" s="23">
        <f t="shared" si="11"/>
        <v>0</v>
      </c>
    </row>
    <row r="78" spans="1:11" ht="65.25" customHeight="1">
      <c r="A78" s="41" t="s">
        <v>80</v>
      </c>
      <c r="B78" s="42"/>
      <c r="C78" s="42"/>
      <c r="D78" s="42"/>
      <c r="E78" s="21">
        <f t="shared" si="17"/>
        <v>101.5</v>
      </c>
      <c r="F78" s="24">
        <v>101.5</v>
      </c>
      <c r="G78" s="22"/>
      <c r="H78" s="23">
        <f t="shared" si="16"/>
        <v>40</v>
      </c>
      <c r="I78" s="24">
        <v>40</v>
      </c>
      <c r="J78" s="24"/>
      <c r="K78" s="23">
        <f t="shared" si="11"/>
        <v>39.40886699507389</v>
      </c>
    </row>
    <row r="79" spans="1:11" ht="126" customHeight="1">
      <c r="A79" s="41" t="s">
        <v>95</v>
      </c>
      <c r="B79" s="42"/>
      <c r="C79" s="42"/>
      <c r="D79" s="42"/>
      <c r="E79" s="21">
        <f>F79</f>
        <v>2</v>
      </c>
      <c r="F79" s="24">
        <v>2</v>
      </c>
      <c r="G79" s="22">
        <v>0.5</v>
      </c>
      <c r="H79" s="23">
        <f t="shared" si="16"/>
        <v>2</v>
      </c>
      <c r="I79" s="24">
        <v>2</v>
      </c>
      <c r="J79" s="24">
        <v>0.5</v>
      </c>
      <c r="K79" s="23">
        <f t="shared" si="11"/>
        <v>100</v>
      </c>
    </row>
    <row r="80" spans="1:13" s="3" customFormat="1" ht="17.25" customHeight="1">
      <c r="A80" s="52" t="s">
        <v>32</v>
      </c>
      <c r="B80" s="53"/>
      <c r="C80" s="53"/>
      <c r="D80" s="53"/>
      <c r="E80" s="26">
        <f aca="true" t="shared" si="18" ref="E80:J80">SUM(E81:E87)</f>
        <v>2697.5</v>
      </c>
      <c r="F80" s="26">
        <f t="shared" si="18"/>
        <v>2746.1000000000004</v>
      </c>
      <c r="G80" s="26">
        <f t="shared" si="18"/>
        <v>1024.4</v>
      </c>
      <c r="H80" s="26">
        <f t="shared" si="18"/>
        <v>2193.7</v>
      </c>
      <c r="I80" s="26">
        <f t="shared" si="18"/>
        <v>2268.1000000000004</v>
      </c>
      <c r="J80" s="26">
        <f t="shared" si="18"/>
        <v>410</v>
      </c>
      <c r="K80" s="20">
        <f t="shared" si="11"/>
        <v>81.32344763670064</v>
      </c>
      <c r="M80" s="7"/>
    </row>
    <row r="81" spans="1:13" s="3" customFormat="1" ht="104.25" customHeight="1">
      <c r="A81" s="54" t="s">
        <v>104</v>
      </c>
      <c r="B81" s="55"/>
      <c r="C81" s="55"/>
      <c r="D81" s="55"/>
      <c r="E81" s="27">
        <v>0</v>
      </c>
      <c r="F81" s="27">
        <v>74.4</v>
      </c>
      <c r="G81" s="27">
        <v>998.6</v>
      </c>
      <c r="H81" s="27">
        <v>0</v>
      </c>
      <c r="I81" s="27">
        <v>74.4</v>
      </c>
      <c r="J81" s="27">
        <v>410</v>
      </c>
      <c r="K81" s="20"/>
      <c r="M81" s="7"/>
    </row>
    <row r="82" spans="1:13" s="3" customFormat="1" ht="51" customHeight="1">
      <c r="A82" s="56" t="s">
        <v>123</v>
      </c>
      <c r="B82" s="55"/>
      <c r="C82" s="55"/>
      <c r="D82" s="55"/>
      <c r="E82" s="27">
        <f aca="true" t="shared" si="19" ref="E82:E87">F82</f>
        <v>4.7</v>
      </c>
      <c r="F82" s="27">
        <v>4.7</v>
      </c>
      <c r="G82" s="27"/>
      <c r="H82" s="27">
        <f aca="true" t="shared" si="20" ref="H82:H87">I82</f>
        <v>4.7</v>
      </c>
      <c r="I82" s="27">
        <v>4.7</v>
      </c>
      <c r="J82" s="27"/>
      <c r="K82" s="20"/>
      <c r="M82" s="7"/>
    </row>
    <row r="83" spans="1:13" s="3" customFormat="1" ht="89.25" customHeight="1">
      <c r="A83" s="57" t="s">
        <v>117</v>
      </c>
      <c r="B83" s="55"/>
      <c r="C83" s="55"/>
      <c r="D83" s="55"/>
      <c r="E83" s="27">
        <f t="shared" si="19"/>
        <v>300</v>
      </c>
      <c r="F83" s="27">
        <v>300</v>
      </c>
      <c r="G83" s="27"/>
      <c r="H83" s="27">
        <f t="shared" si="20"/>
        <v>300</v>
      </c>
      <c r="I83" s="27">
        <v>300</v>
      </c>
      <c r="J83" s="27"/>
      <c r="K83" s="23">
        <f t="shared" si="11"/>
        <v>100</v>
      </c>
      <c r="M83" s="7"/>
    </row>
    <row r="84" spans="1:13" s="3" customFormat="1" ht="89.25" customHeight="1">
      <c r="A84" s="58" t="s">
        <v>119</v>
      </c>
      <c r="B84" s="55"/>
      <c r="C84" s="55"/>
      <c r="D84" s="55"/>
      <c r="E84" s="27">
        <f t="shared" si="19"/>
        <v>50</v>
      </c>
      <c r="F84" s="27">
        <v>50</v>
      </c>
      <c r="G84" s="27"/>
      <c r="H84" s="27">
        <f t="shared" si="20"/>
        <v>50</v>
      </c>
      <c r="I84" s="27">
        <v>50</v>
      </c>
      <c r="J84" s="27"/>
      <c r="K84" s="23">
        <f t="shared" si="11"/>
        <v>100</v>
      </c>
      <c r="M84" s="7"/>
    </row>
    <row r="85" spans="1:13" s="3" customFormat="1" ht="54" customHeight="1">
      <c r="A85" s="58" t="s">
        <v>129</v>
      </c>
      <c r="B85" s="55"/>
      <c r="C85" s="55"/>
      <c r="D85" s="55"/>
      <c r="E85" s="27">
        <f>F85+G85</f>
        <v>1460</v>
      </c>
      <c r="F85" s="27">
        <v>1434.2</v>
      </c>
      <c r="G85" s="27">
        <v>25.8</v>
      </c>
      <c r="H85" s="27">
        <f>I85+J85</f>
        <v>956.2</v>
      </c>
      <c r="I85" s="27">
        <v>956.2</v>
      </c>
      <c r="J85" s="27">
        <v>0</v>
      </c>
      <c r="K85" s="23"/>
      <c r="M85" s="7"/>
    </row>
    <row r="86" spans="1:13" s="3" customFormat="1" ht="156" customHeight="1">
      <c r="A86" s="58" t="s">
        <v>118</v>
      </c>
      <c r="B86" s="55"/>
      <c r="C86" s="55"/>
      <c r="D86" s="55"/>
      <c r="E86" s="27">
        <f t="shared" si="19"/>
        <v>837.8</v>
      </c>
      <c r="F86" s="27">
        <v>837.8</v>
      </c>
      <c r="G86" s="27"/>
      <c r="H86" s="27">
        <f t="shared" si="20"/>
        <v>837.8</v>
      </c>
      <c r="I86" s="27">
        <v>837.8</v>
      </c>
      <c r="J86" s="27"/>
      <c r="K86" s="23">
        <f t="shared" si="11"/>
        <v>100</v>
      </c>
      <c r="M86" s="7"/>
    </row>
    <row r="87" spans="1:13" s="3" customFormat="1" ht="135" customHeight="1">
      <c r="A87" s="58" t="s">
        <v>97</v>
      </c>
      <c r="B87" s="53"/>
      <c r="C87" s="53"/>
      <c r="D87" s="53"/>
      <c r="E87" s="27">
        <f t="shared" si="19"/>
        <v>45</v>
      </c>
      <c r="F87" s="22">
        <v>45</v>
      </c>
      <c r="G87" s="23"/>
      <c r="H87" s="23">
        <f t="shared" si="20"/>
        <v>45</v>
      </c>
      <c r="I87" s="22">
        <v>45</v>
      </c>
      <c r="J87" s="24"/>
      <c r="K87" s="23">
        <f t="shared" si="11"/>
        <v>100</v>
      </c>
      <c r="M87" s="7"/>
    </row>
    <row r="88" spans="1:13" s="3" customFormat="1" ht="16.5" customHeight="1">
      <c r="A88" s="59" t="s">
        <v>109</v>
      </c>
      <c r="B88" s="53"/>
      <c r="C88" s="53"/>
      <c r="D88" s="53"/>
      <c r="E88" s="26">
        <f aca="true" t="shared" si="21" ref="E88:J88">E89+E90</f>
        <v>142.4</v>
      </c>
      <c r="F88" s="26">
        <f t="shared" si="21"/>
        <v>142.4</v>
      </c>
      <c r="G88" s="26">
        <f t="shared" si="21"/>
        <v>0</v>
      </c>
      <c r="H88" s="26">
        <f t="shared" si="21"/>
        <v>170.4</v>
      </c>
      <c r="I88" s="26">
        <f t="shared" si="21"/>
        <v>142.4</v>
      </c>
      <c r="J88" s="26">
        <f t="shared" si="21"/>
        <v>28</v>
      </c>
      <c r="K88" s="20"/>
      <c r="M88" s="7"/>
    </row>
    <row r="89" spans="1:13" s="3" customFormat="1" ht="29.25" customHeight="1">
      <c r="A89" s="58" t="s">
        <v>124</v>
      </c>
      <c r="B89" s="55"/>
      <c r="C89" s="55"/>
      <c r="D89" s="55"/>
      <c r="E89" s="27">
        <f>F89</f>
        <v>142.4</v>
      </c>
      <c r="F89" s="27">
        <v>142.4</v>
      </c>
      <c r="G89" s="27"/>
      <c r="H89" s="27">
        <f>I89</f>
        <v>142.4</v>
      </c>
      <c r="I89" s="27">
        <v>142.4</v>
      </c>
      <c r="J89" s="27"/>
      <c r="K89" s="23"/>
      <c r="M89" s="7"/>
    </row>
    <row r="90" spans="1:13" s="3" customFormat="1" ht="27" customHeight="1">
      <c r="A90" s="58" t="s">
        <v>110</v>
      </c>
      <c r="B90" s="53"/>
      <c r="C90" s="53"/>
      <c r="D90" s="53"/>
      <c r="E90" s="27">
        <f>F90+G90</f>
        <v>0</v>
      </c>
      <c r="F90" s="22"/>
      <c r="G90" s="23">
        <v>0</v>
      </c>
      <c r="H90" s="23">
        <f>I90+J90</f>
        <v>28</v>
      </c>
      <c r="I90" s="22"/>
      <c r="J90" s="24">
        <v>28</v>
      </c>
      <c r="K90" s="23"/>
      <c r="M90" s="7"/>
    </row>
    <row r="91" spans="1:13" s="3" customFormat="1" ht="44.25" customHeight="1">
      <c r="A91" s="52" t="s">
        <v>33</v>
      </c>
      <c r="B91" s="53"/>
      <c r="C91" s="53"/>
      <c r="D91" s="53"/>
      <c r="E91" s="26">
        <f>F91</f>
        <v>-119.2</v>
      </c>
      <c r="F91" s="20">
        <v>-119.2</v>
      </c>
      <c r="G91" s="20">
        <v>0</v>
      </c>
      <c r="H91" s="20">
        <f>I91</f>
        <v>-119.2</v>
      </c>
      <c r="I91" s="60">
        <v>-119.2</v>
      </c>
      <c r="J91" s="60">
        <v>0</v>
      </c>
      <c r="K91" s="20"/>
      <c r="M91" s="7"/>
    </row>
    <row r="92" spans="1:13" s="3" customFormat="1" ht="16.5" customHeight="1">
      <c r="A92" s="61" t="s">
        <v>8</v>
      </c>
      <c r="B92" s="61"/>
      <c r="C92" s="61"/>
      <c r="D92" s="61"/>
      <c r="E92" s="26">
        <f aca="true" t="shared" si="22" ref="E92:J92">SUM(E25:E26)</f>
        <v>275078.89999999997</v>
      </c>
      <c r="F92" s="26">
        <f t="shared" si="22"/>
        <v>259457.09999999998</v>
      </c>
      <c r="G92" s="26">
        <f t="shared" si="22"/>
        <v>35318.200000000004</v>
      </c>
      <c r="H92" s="26">
        <f t="shared" si="22"/>
        <v>234611.50000000003</v>
      </c>
      <c r="I92" s="26">
        <f t="shared" si="22"/>
        <v>220096.7</v>
      </c>
      <c r="J92" s="26">
        <f t="shared" si="22"/>
        <v>30568.699999999997</v>
      </c>
      <c r="K92" s="20">
        <f>SUM(H92/E92*100)</f>
        <v>85.28880259445565</v>
      </c>
      <c r="M92" s="7"/>
    </row>
    <row r="93" spans="1:13" s="3" customFormat="1" ht="11.25" customHeight="1">
      <c r="A93" s="62"/>
      <c r="B93" s="63"/>
      <c r="C93" s="63"/>
      <c r="D93" s="63"/>
      <c r="E93" s="64"/>
      <c r="F93" s="64"/>
      <c r="G93" s="64"/>
      <c r="H93" s="64"/>
      <c r="I93" s="64"/>
      <c r="J93" s="64"/>
      <c r="K93" s="65"/>
      <c r="M93" s="7"/>
    </row>
    <row r="94" spans="1:11" ht="13.5">
      <c r="A94" s="79" t="s">
        <v>19</v>
      </c>
      <c r="B94" s="39"/>
      <c r="C94" s="39"/>
      <c r="D94" s="39"/>
      <c r="E94" s="80" t="s">
        <v>99</v>
      </c>
      <c r="F94" s="74" t="s">
        <v>47</v>
      </c>
      <c r="G94" s="74"/>
      <c r="H94" s="80" t="s">
        <v>128</v>
      </c>
      <c r="I94" s="74" t="s">
        <v>47</v>
      </c>
      <c r="J94" s="74"/>
      <c r="K94" s="80" t="s">
        <v>81</v>
      </c>
    </row>
    <row r="95" spans="1:11" ht="15" customHeight="1">
      <c r="A95" s="79"/>
      <c r="B95" s="39"/>
      <c r="C95" s="39"/>
      <c r="D95" s="39"/>
      <c r="E95" s="81"/>
      <c r="F95" s="72" t="s">
        <v>82</v>
      </c>
      <c r="G95" s="73" t="s">
        <v>83</v>
      </c>
      <c r="H95" s="81"/>
      <c r="I95" s="72" t="s">
        <v>82</v>
      </c>
      <c r="J95" s="73" t="s">
        <v>83</v>
      </c>
      <c r="K95" s="81"/>
    </row>
    <row r="96" spans="1:11" ht="46.5" customHeight="1">
      <c r="A96" s="79"/>
      <c r="B96" s="39"/>
      <c r="C96" s="39"/>
      <c r="D96" s="39"/>
      <c r="E96" s="82"/>
      <c r="F96" s="72"/>
      <c r="G96" s="73"/>
      <c r="H96" s="82"/>
      <c r="I96" s="72"/>
      <c r="J96" s="73"/>
      <c r="K96" s="82"/>
    </row>
    <row r="97" spans="1:11" ht="13.5">
      <c r="A97" s="61" t="s">
        <v>10</v>
      </c>
      <c r="B97" s="61"/>
      <c r="C97" s="61"/>
      <c r="D97" s="61"/>
      <c r="E97" s="26">
        <v>42534.3</v>
      </c>
      <c r="F97" s="26">
        <v>34097.8</v>
      </c>
      <c r="G97" s="26">
        <v>8717.5</v>
      </c>
      <c r="H97" s="26">
        <v>31919.8</v>
      </c>
      <c r="I97" s="66">
        <v>26041.1</v>
      </c>
      <c r="J97" s="66">
        <v>6115.2</v>
      </c>
      <c r="K97" s="20">
        <f>SUM(H97/E97*100)</f>
        <v>75.04484615945248</v>
      </c>
    </row>
    <row r="98" spans="1:11" ht="13.5">
      <c r="A98" s="61" t="s">
        <v>11</v>
      </c>
      <c r="B98" s="61"/>
      <c r="C98" s="61"/>
      <c r="D98" s="61"/>
      <c r="E98" s="26">
        <v>357.4</v>
      </c>
      <c r="F98" s="20">
        <v>357.4</v>
      </c>
      <c r="G98" s="20">
        <v>357.4</v>
      </c>
      <c r="H98" s="26">
        <v>302.8</v>
      </c>
      <c r="I98" s="60">
        <v>357.4</v>
      </c>
      <c r="J98" s="60">
        <v>302.8</v>
      </c>
      <c r="K98" s="20">
        <f>SUM(H98/E98*100)</f>
        <v>84.72299944040292</v>
      </c>
    </row>
    <row r="99" spans="1:11" ht="27">
      <c r="A99" s="61" t="s">
        <v>111</v>
      </c>
      <c r="B99" s="61"/>
      <c r="C99" s="61"/>
      <c r="D99" s="61"/>
      <c r="E99" s="26">
        <v>1014</v>
      </c>
      <c r="F99" s="20">
        <v>815</v>
      </c>
      <c r="G99" s="20">
        <v>199</v>
      </c>
      <c r="H99" s="26">
        <v>756.7</v>
      </c>
      <c r="I99" s="60">
        <v>605.8</v>
      </c>
      <c r="J99" s="60">
        <v>150.9</v>
      </c>
      <c r="K99" s="20">
        <f>SUM(H99/E99*100)</f>
        <v>74.62524654832347</v>
      </c>
    </row>
    <row r="100" spans="1:11" ht="13.5">
      <c r="A100" s="61" t="s">
        <v>64</v>
      </c>
      <c r="B100" s="61"/>
      <c r="C100" s="61"/>
      <c r="D100" s="61"/>
      <c r="E100" s="26">
        <f>SUM(F100:G100)</f>
        <v>119.9</v>
      </c>
      <c r="F100" s="20">
        <v>119.9</v>
      </c>
      <c r="G100" s="20"/>
      <c r="H100" s="26">
        <f>I100</f>
        <v>69.1</v>
      </c>
      <c r="I100" s="25">
        <v>69.1</v>
      </c>
      <c r="J100" s="60"/>
      <c r="K100" s="20">
        <f>SUM(H100/E100*100)</f>
        <v>57.631359466221845</v>
      </c>
    </row>
    <row r="101" spans="1:11" ht="27">
      <c r="A101" s="61" t="s">
        <v>34</v>
      </c>
      <c r="B101" s="61"/>
      <c r="C101" s="61"/>
      <c r="D101" s="61"/>
      <c r="E101" s="26">
        <v>19029.8</v>
      </c>
      <c r="F101" s="20">
        <v>9794.7</v>
      </c>
      <c r="G101" s="20">
        <v>10155.7</v>
      </c>
      <c r="H101" s="26">
        <v>16447.6</v>
      </c>
      <c r="I101" s="60">
        <v>8859.9</v>
      </c>
      <c r="J101" s="60">
        <v>7932.5</v>
      </c>
      <c r="K101" s="20">
        <f aca="true" t="shared" si="23" ref="K101:K118">SUM(H101/E101*100)</f>
        <v>86.430755972212</v>
      </c>
    </row>
    <row r="102" spans="1:11" ht="27">
      <c r="A102" s="61" t="s">
        <v>65</v>
      </c>
      <c r="B102" s="61"/>
      <c r="C102" s="61"/>
      <c r="D102" s="61"/>
      <c r="E102" s="26">
        <f>SUM(F102:G102)</f>
        <v>2123.3</v>
      </c>
      <c r="F102" s="20">
        <v>1408.3</v>
      </c>
      <c r="G102" s="20">
        <v>715</v>
      </c>
      <c r="H102" s="26">
        <f>I102+J102</f>
        <v>682.1</v>
      </c>
      <c r="I102" s="60">
        <v>200.9</v>
      </c>
      <c r="J102" s="60">
        <v>481.2</v>
      </c>
      <c r="K102" s="20">
        <f t="shared" si="23"/>
        <v>32.124523147930105</v>
      </c>
    </row>
    <row r="103" spans="1:11" ht="13.5">
      <c r="A103" s="61" t="s">
        <v>12</v>
      </c>
      <c r="B103" s="61"/>
      <c r="C103" s="61"/>
      <c r="D103" s="61"/>
      <c r="E103" s="26">
        <v>19729.6</v>
      </c>
      <c r="F103" s="20">
        <v>2699.8</v>
      </c>
      <c r="G103" s="20">
        <v>17107.8</v>
      </c>
      <c r="H103" s="26">
        <v>13987.4</v>
      </c>
      <c r="I103" s="60">
        <v>856.4</v>
      </c>
      <c r="J103" s="60">
        <v>13196.2</v>
      </c>
      <c r="K103" s="20">
        <f t="shared" si="23"/>
        <v>70.89550725812992</v>
      </c>
    </row>
    <row r="104" spans="1:11" ht="13.5">
      <c r="A104" s="61" t="s">
        <v>13</v>
      </c>
      <c r="B104" s="61"/>
      <c r="C104" s="61"/>
      <c r="D104" s="61"/>
      <c r="E104" s="26">
        <f aca="true" t="shared" si="24" ref="E104:J104">E105+E106+E107+E108</f>
        <v>102804.70000000001</v>
      </c>
      <c r="F104" s="26">
        <f t="shared" si="24"/>
        <v>102717.3</v>
      </c>
      <c r="G104" s="26">
        <f t="shared" si="24"/>
        <v>87.4</v>
      </c>
      <c r="H104" s="26">
        <f t="shared" si="24"/>
        <v>86119.9</v>
      </c>
      <c r="I104" s="26">
        <f t="shared" si="24"/>
        <v>86110.29999999999</v>
      </c>
      <c r="J104" s="26">
        <f t="shared" si="24"/>
        <v>9.6</v>
      </c>
      <c r="K104" s="20">
        <f t="shared" si="23"/>
        <v>83.7703918206074</v>
      </c>
    </row>
    <row r="105" spans="1:12" ht="13.5">
      <c r="A105" s="39" t="s">
        <v>20</v>
      </c>
      <c r="B105" s="39"/>
      <c r="C105" s="39"/>
      <c r="D105" s="39"/>
      <c r="E105" s="27">
        <f>SUM(F105:G105)</f>
        <v>33152</v>
      </c>
      <c r="F105" s="23">
        <v>33152</v>
      </c>
      <c r="G105" s="23">
        <v>0</v>
      </c>
      <c r="H105" s="27">
        <f>I105</f>
        <v>27969.1</v>
      </c>
      <c r="I105" s="24">
        <v>27969.1</v>
      </c>
      <c r="J105" s="24">
        <v>0</v>
      </c>
      <c r="K105" s="23">
        <f t="shared" si="23"/>
        <v>84.36625241312741</v>
      </c>
      <c r="L105" s="1" t="s">
        <v>7</v>
      </c>
    </row>
    <row r="106" spans="1:11" ht="13.5">
      <c r="A106" s="39" t="s">
        <v>21</v>
      </c>
      <c r="B106" s="39"/>
      <c r="C106" s="39"/>
      <c r="D106" s="39"/>
      <c r="E106" s="27">
        <f>SUM(F106:G106)</f>
        <v>59402.6</v>
      </c>
      <c r="F106" s="23">
        <v>59402.6</v>
      </c>
      <c r="G106" s="23">
        <v>0</v>
      </c>
      <c r="H106" s="27">
        <f>I106</f>
        <v>49706.3</v>
      </c>
      <c r="I106" s="24">
        <v>49706.3</v>
      </c>
      <c r="J106" s="24">
        <v>0</v>
      </c>
      <c r="K106" s="23">
        <f t="shared" si="23"/>
        <v>83.67697710201237</v>
      </c>
    </row>
    <row r="107" spans="1:11" ht="27">
      <c r="A107" s="39" t="s">
        <v>22</v>
      </c>
      <c r="B107" s="39"/>
      <c r="C107" s="39"/>
      <c r="D107" s="39"/>
      <c r="E107" s="27">
        <f>F107+G107</f>
        <v>3992.5</v>
      </c>
      <c r="F107" s="23">
        <v>3925.5</v>
      </c>
      <c r="G107" s="23">
        <v>67</v>
      </c>
      <c r="H107" s="27">
        <f>I107+J107</f>
        <v>3331.3</v>
      </c>
      <c r="I107" s="24">
        <v>3329</v>
      </c>
      <c r="J107" s="24">
        <v>2.3</v>
      </c>
      <c r="K107" s="23">
        <f t="shared" si="23"/>
        <v>83.43894802755166</v>
      </c>
    </row>
    <row r="108" spans="1:12" ht="13.5">
      <c r="A108" s="39" t="s">
        <v>23</v>
      </c>
      <c r="B108" s="39"/>
      <c r="C108" s="39"/>
      <c r="D108" s="39"/>
      <c r="E108" s="27">
        <f>F108+G108</f>
        <v>6257.599999999999</v>
      </c>
      <c r="F108" s="23">
        <v>6237.2</v>
      </c>
      <c r="G108" s="23">
        <v>20.4</v>
      </c>
      <c r="H108" s="27">
        <f>I108+J108</f>
        <v>5113.2</v>
      </c>
      <c r="I108" s="24">
        <v>5105.9</v>
      </c>
      <c r="J108" s="24">
        <v>7.3</v>
      </c>
      <c r="K108" s="23">
        <f t="shared" si="23"/>
        <v>81.71183840450014</v>
      </c>
      <c r="L108" s="1" t="s">
        <v>7</v>
      </c>
    </row>
    <row r="109" spans="1:11" ht="13.5">
      <c r="A109" s="61" t="s">
        <v>38</v>
      </c>
      <c r="B109" s="61"/>
      <c r="C109" s="61"/>
      <c r="D109" s="61"/>
      <c r="E109" s="26">
        <f aca="true" t="shared" si="25" ref="E109:J109">SUM(E110:E111)</f>
        <v>31722.3</v>
      </c>
      <c r="F109" s="26">
        <f t="shared" si="25"/>
        <v>31612.3</v>
      </c>
      <c r="G109" s="26">
        <f t="shared" si="25"/>
        <v>110</v>
      </c>
      <c r="H109" s="26">
        <f t="shared" si="25"/>
        <v>23266.6</v>
      </c>
      <c r="I109" s="26">
        <f t="shared" si="25"/>
        <v>23166</v>
      </c>
      <c r="J109" s="26">
        <f t="shared" si="25"/>
        <v>100.6</v>
      </c>
      <c r="K109" s="20">
        <f t="shared" si="23"/>
        <v>73.34461876976133</v>
      </c>
    </row>
    <row r="110" spans="1:11" ht="13.5">
      <c r="A110" s="39" t="s">
        <v>39</v>
      </c>
      <c r="B110" s="39"/>
      <c r="C110" s="39"/>
      <c r="D110" s="39"/>
      <c r="E110" s="27">
        <f>F110+G110</f>
        <v>27546</v>
      </c>
      <c r="F110" s="23">
        <v>27436</v>
      </c>
      <c r="G110" s="23">
        <v>110</v>
      </c>
      <c r="H110" s="27">
        <f>I110+J110</f>
        <v>20037.8</v>
      </c>
      <c r="I110" s="24">
        <v>19937.2</v>
      </c>
      <c r="J110" s="24">
        <v>100.6</v>
      </c>
      <c r="K110" s="23">
        <f t="shared" si="23"/>
        <v>72.743047992449</v>
      </c>
    </row>
    <row r="111" spans="1:11" ht="27">
      <c r="A111" s="39" t="s">
        <v>41</v>
      </c>
      <c r="B111" s="39"/>
      <c r="C111" s="39"/>
      <c r="D111" s="39"/>
      <c r="E111" s="27">
        <f aca="true" t="shared" si="26" ref="E111:E116">SUM(F111:G111)</f>
        <v>4176.3</v>
      </c>
      <c r="F111" s="23">
        <v>4176.3</v>
      </c>
      <c r="G111" s="23"/>
      <c r="H111" s="27">
        <f>I111</f>
        <v>3228.8</v>
      </c>
      <c r="I111" s="24">
        <v>3228.8</v>
      </c>
      <c r="J111" s="24"/>
      <c r="K111" s="23">
        <f t="shared" si="23"/>
        <v>77.31245360726001</v>
      </c>
    </row>
    <row r="112" spans="1:11" ht="13.5">
      <c r="A112" s="61" t="s">
        <v>70</v>
      </c>
      <c r="B112" s="61"/>
      <c r="C112" s="61"/>
      <c r="D112" s="61"/>
      <c r="E112" s="26">
        <f aca="true" t="shared" si="27" ref="E112:J112">SUM(E113:E116)</f>
        <v>60122.4</v>
      </c>
      <c r="F112" s="26">
        <f t="shared" si="27"/>
        <v>59823.5</v>
      </c>
      <c r="G112" s="26">
        <f t="shared" si="27"/>
        <v>298.9</v>
      </c>
      <c r="H112" s="26">
        <f t="shared" si="27"/>
        <v>47477.9</v>
      </c>
      <c r="I112" s="26">
        <f t="shared" si="27"/>
        <v>47304.7</v>
      </c>
      <c r="J112" s="26">
        <f t="shared" si="27"/>
        <v>173.2</v>
      </c>
      <c r="K112" s="20">
        <f t="shared" si="23"/>
        <v>78.9687371096297</v>
      </c>
    </row>
    <row r="113" spans="1:11" ht="13.5">
      <c r="A113" s="39" t="s">
        <v>24</v>
      </c>
      <c r="B113" s="39"/>
      <c r="C113" s="39"/>
      <c r="D113" s="39"/>
      <c r="E113" s="27">
        <f t="shared" si="26"/>
        <v>1441.3000000000002</v>
      </c>
      <c r="F113" s="23">
        <v>1142.4</v>
      </c>
      <c r="G113" s="23">
        <v>298.9</v>
      </c>
      <c r="H113" s="27">
        <f>I113+J113</f>
        <v>1001.9000000000001</v>
      </c>
      <c r="I113" s="24">
        <v>828.7</v>
      </c>
      <c r="J113" s="24">
        <v>173.2</v>
      </c>
      <c r="K113" s="23">
        <f t="shared" si="23"/>
        <v>69.51363352528966</v>
      </c>
    </row>
    <row r="114" spans="1:11" ht="27">
      <c r="A114" s="39" t="s">
        <v>25</v>
      </c>
      <c r="B114" s="39"/>
      <c r="C114" s="39"/>
      <c r="D114" s="39"/>
      <c r="E114" s="27">
        <f t="shared" si="26"/>
        <v>37058.2</v>
      </c>
      <c r="F114" s="23">
        <v>37058.2</v>
      </c>
      <c r="G114" s="23"/>
      <c r="H114" s="27">
        <f>I114+J114</f>
        <v>27629.9</v>
      </c>
      <c r="I114" s="24">
        <v>27629.9</v>
      </c>
      <c r="J114" s="24"/>
      <c r="K114" s="23">
        <f t="shared" si="23"/>
        <v>74.55812748595454</v>
      </c>
    </row>
    <row r="115" spans="1:11" ht="13.5">
      <c r="A115" s="39" t="s">
        <v>26</v>
      </c>
      <c r="B115" s="39"/>
      <c r="C115" s="39"/>
      <c r="D115" s="39"/>
      <c r="E115" s="27">
        <f t="shared" si="26"/>
        <v>19408.6</v>
      </c>
      <c r="F115" s="23">
        <v>19408.6</v>
      </c>
      <c r="G115" s="23"/>
      <c r="H115" s="27">
        <f>I115+J115</f>
        <v>17213.9</v>
      </c>
      <c r="I115" s="24">
        <v>17213.9</v>
      </c>
      <c r="J115" s="24"/>
      <c r="K115" s="23">
        <f t="shared" si="23"/>
        <v>88.69212617087273</v>
      </c>
    </row>
    <row r="116" spans="1:12" ht="13.5">
      <c r="A116" s="39" t="s">
        <v>40</v>
      </c>
      <c r="B116" s="39"/>
      <c r="C116" s="39"/>
      <c r="D116" s="39"/>
      <c r="E116" s="27">
        <f t="shared" si="26"/>
        <v>2214.3</v>
      </c>
      <c r="F116" s="23">
        <v>2214.3</v>
      </c>
      <c r="G116" s="23"/>
      <c r="H116" s="27">
        <f>I116</f>
        <v>1632.2</v>
      </c>
      <c r="I116" s="24">
        <v>1632.2</v>
      </c>
      <c r="J116" s="24"/>
      <c r="K116" s="23">
        <f t="shared" si="23"/>
        <v>73.711782504629</v>
      </c>
      <c r="L116" s="1" t="s">
        <v>7</v>
      </c>
    </row>
    <row r="117" spans="1:11" ht="13.5">
      <c r="A117" s="61" t="s">
        <v>35</v>
      </c>
      <c r="B117" s="61"/>
      <c r="C117" s="61"/>
      <c r="D117" s="61"/>
      <c r="E117" s="26">
        <v>1382.4</v>
      </c>
      <c r="F117" s="20">
        <v>1316.4</v>
      </c>
      <c r="G117" s="20">
        <v>66</v>
      </c>
      <c r="H117" s="26">
        <v>1150.5</v>
      </c>
      <c r="I117" s="60">
        <v>1107.8</v>
      </c>
      <c r="J117" s="60">
        <v>42.7</v>
      </c>
      <c r="K117" s="20">
        <f t="shared" si="23"/>
        <v>83.22482638888889</v>
      </c>
    </row>
    <row r="118" spans="1:11" ht="30" customHeight="1">
      <c r="A118" s="61" t="s">
        <v>36</v>
      </c>
      <c r="B118" s="61"/>
      <c r="C118" s="61"/>
      <c r="D118" s="61"/>
      <c r="E118" s="26">
        <f>F118+G118</f>
        <v>212.70000000000002</v>
      </c>
      <c r="F118" s="20">
        <v>211.3</v>
      </c>
      <c r="G118" s="20">
        <v>1.4</v>
      </c>
      <c r="H118" s="26">
        <v>77.5</v>
      </c>
      <c r="I118" s="60">
        <v>77.5</v>
      </c>
      <c r="J118" s="60"/>
      <c r="K118" s="20">
        <f t="shared" si="23"/>
        <v>36.43629525152797</v>
      </c>
    </row>
    <row r="119" spans="1:11" ht="13.5">
      <c r="A119" s="61" t="s">
        <v>44</v>
      </c>
      <c r="B119" s="61"/>
      <c r="C119" s="61"/>
      <c r="D119" s="61"/>
      <c r="E119" s="26">
        <v>0</v>
      </c>
      <c r="F119" s="20">
        <v>18059.4</v>
      </c>
      <c r="G119" s="20"/>
      <c r="H119" s="26">
        <v>0</v>
      </c>
      <c r="I119" s="60">
        <v>15050</v>
      </c>
      <c r="J119" s="60"/>
      <c r="K119" s="20">
        <f>SUM(I119/F119*100)</f>
        <v>83.33610197459494</v>
      </c>
    </row>
    <row r="120" spans="1:11" ht="15.75" customHeight="1">
      <c r="A120" s="61" t="s">
        <v>87</v>
      </c>
      <c r="B120" s="61"/>
      <c r="C120" s="61"/>
      <c r="D120" s="61"/>
      <c r="E120" s="26">
        <f>SUM(E97,E98,E99,E100,E101,E102,E103,E104,E109,E112,E117,E118,E119)</f>
        <v>281152.80000000005</v>
      </c>
      <c r="F120" s="19">
        <f>SUM(F97,F98,F99,F100,F101,F102,F103,F104,F109,F112,F117,F118,F119)</f>
        <v>263033.1</v>
      </c>
      <c r="G120" s="26">
        <f>SUM(G97,G98,G99,G100,G101,,G102,G103,G104,G109,G112,G117,G118,G119)</f>
        <v>37816.1</v>
      </c>
      <c r="H120" s="26">
        <f>SUM(H97,H98,H99,H100,H101,,H102,H103,H104,H109,H112,H117,H118,H119)</f>
        <v>222257.9</v>
      </c>
      <c r="I120" s="26">
        <f>SUM(I97,I98,I99,I100,I101,,I102,I103,I104,I109,I112,I117,I118,I119)</f>
        <v>209806.89999999997</v>
      </c>
      <c r="J120" s="26">
        <f>SUM(J97,J98,J99,J100,J101,,J102,J103,J104,J109,J112,J117,J118,J119)</f>
        <v>28504.9</v>
      </c>
      <c r="K120" s="20">
        <f>SUM(H120/E120*100)</f>
        <v>79.05235160382537</v>
      </c>
    </row>
    <row r="121" spans="1:11" ht="13.5">
      <c r="A121" s="39" t="s">
        <v>14</v>
      </c>
      <c r="B121" s="39"/>
      <c r="C121" s="39"/>
      <c r="D121" s="39"/>
      <c r="E121" s="27">
        <f aca="true" t="shared" si="28" ref="E121:J121">SUM(E92-E120)</f>
        <v>-6073.9000000000815</v>
      </c>
      <c r="F121" s="27">
        <f t="shared" si="28"/>
        <v>-3576</v>
      </c>
      <c r="G121" s="27">
        <f t="shared" si="28"/>
        <v>-2497.899999999994</v>
      </c>
      <c r="H121" s="27">
        <f t="shared" si="28"/>
        <v>12353.600000000035</v>
      </c>
      <c r="I121" s="27">
        <f t="shared" si="28"/>
        <v>10289.800000000047</v>
      </c>
      <c r="J121" s="27">
        <f t="shared" si="28"/>
        <v>2063.7999999999956</v>
      </c>
      <c r="K121" s="20"/>
    </row>
    <row r="122" spans="1:11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67"/>
    </row>
    <row r="123" spans="1:11" ht="13.5">
      <c r="A123" s="86" t="s">
        <v>88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</row>
    <row r="124" spans="1:11" ht="13.5">
      <c r="A124" s="87" t="s">
        <v>89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</row>
    <row r="125" spans="1:11" ht="13.5">
      <c r="A125" s="87" t="s">
        <v>90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1:8" ht="13.5">
      <c r="A126" s="68"/>
      <c r="B126" s="68"/>
      <c r="C126" s="68"/>
      <c r="D126" s="68"/>
      <c r="E126" s="68"/>
      <c r="H126" s="3"/>
    </row>
    <row r="127" spans="1:8" ht="13.5">
      <c r="A127" s="68"/>
      <c r="B127" s="68"/>
      <c r="C127" s="68"/>
      <c r="D127" s="68"/>
      <c r="E127" s="68"/>
      <c r="H127" s="3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221" spans="1:11" ht="13.5">
      <c r="A221" s="12"/>
      <c r="B221" s="12"/>
      <c r="C221" s="12"/>
      <c r="D221" s="12"/>
      <c r="E221" s="15"/>
      <c r="F221" s="13"/>
      <c r="G221" s="13"/>
      <c r="H221" s="13"/>
      <c r="I221" s="14"/>
      <c r="J221" s="14"/>
      <c r="K221" s="13"/>
    </row>
    <row r="222" spans="1:11" ht="13.5">
      <c r="A222" s="12"/>
      <c r="B222" s="12"/>
      <c r="C222" s="12"/>
      <c r="D222" s="12"/>
      <c r="E222" s="15"/>
      <c r="F222" s="13"/>
      <c r="G222" s="13"/>
      <c r="H222" s="13"/>
      <c r="I222" s="14"/>
      <c r="J222" s="14"/>
      <c r="K222" s="13"/>
    </row>
    <row r="223" spans="1:11" ht="13.5">
      <c r="A223" s="12"/>
      <c r="B223" s="12"/>
      <c r="C223" s="12"/>
      <c r="D223" s="12"/>
      <c r="E223" s="15"/>
      <c r="F223" s="13"/>
      <c r="G223" s="13"/>
      <c r="H223" s="13"/>
      <c r="I223" s="14"/>
      <c r="J223" s="14"/>
      <c r="K223" s="13"/>
    </row>
    <row r="224" spans="1:11" ht="13.5">
      <c r="A224" s="12"/>
      <c r="B224" s="12"/>
      <c r="C224" s="12"/>
      <c r="D224" s="12"/>
      <c r="E224" s="15"/>
      <c r="F224" s="13"/>
      <c r="G224" s="13"/>
      <c r="H224" s="13"/>
      <c r="I224" s="14"/>
      <c r="J224" s="14"/>
      <c r="K224" s="13"/>
    </row>
    <row r="225" spans="1:11" ht="13.5">
      <c r="A225" s="12"/>
      <c r="B225" s="12"/>
      <c r="C225" s="12"/>
      <c r="D225" s="12"/>
      <c r="E225" s="15"/>
      <c r="F225" s="13"/>
      <c r="G225" s="13"/>
      <c r="H225" s="13"/>
      <c r="I225" s="14"/>
      <c r="J225" s="14"/>
      <c r="K225" s="13"/>
    </row>
    <row r="226" spans="1:11" ht="13.5">
      <c r="A226" s="12"/>
      <c r="B226" s="12"/>
      <c r="C226" s="12"/>
      <c r="D226" s="12"/>
      <c r="E226" s="15"/>
      <c r="F226" s="13"/>
      <c r="G226" s="13"/>
      <c r="H226" s="13"/>
      <c r="I226" s="14"/>
      <c r="J226" s="14"/>
      <c r="K226" s="13"/>
    </row>
    <row r="227" spans="1:11" ht="13.5">
      <c r="A227" s="12"/>
      <c r="B227" s="12"/>
      <c r="C227" s="12"/>
      <c r="D227" s="12"/>
      <c r="E227" s="15"/>
      <c r="F227" s="13"/>
      <c r="G227" s="13"/>
      <c r="H227" s="13"/>
      <c r="I227" s="14"/>
      <c r="J227" s="14"/>
      <c r="K227" s="13"/>
    </row>
    <row r="228" spans="1:11" ht="13.5">
      <c r="A228" s="12"/>
      <c r="B228" s="12"/>
      <c r="C228" s="12"/>
      <c r="D228" s="12"/>
      <c r="E228" s="15"/>
      <c r="F228" s="13"/>
      <c r="G228" s="13"/>
      <c r="H228" s="13"/>
      <c r="I228" s="14"/>
      <c r="J228" s="14"/>
      <c r="K228" s="13"/>
    </row>
    <row r="229" spans="1:11" ht="13.5">
      <c r="A229" s="12"/>
      <c r="B229" s="12"/>
      <c r="C229" s="12"/>
      <c r="D229" s="12"/>
      <c r="E229" s="15"/>
      <c r="F229" s="13"/>
      <c r="G229" s="13"/>
      <c r="H229" s="13"/>
      <c r="I229" s="14"/>
      <c r="J229" s="14"/>
      <c r="K229" s="13"/>
    </row>
    <row r="230" spans="1:11" ht="13.5">
      <c r="A230" s="12"/>
      <c r="B230" s="12"/>
      <c r="C230" s="12"/>
      <c r="D230" s="12"/>
      <c r="E230" s="15"/>
      <c r="F230" s="13"/>
      <c r="G230" s="13"/>
      <c r="H230" s="13"/>
      <c r="I230" s="14"/>
      <c r="J230" s="14"/>
      <c r="K230" s="13"/>
    </row>
    <row r="231" spans="1:11" ht="13.5">
      <c r="A231" s="12"/>
      <c r="B231" s="12"/>
      <c r="C231" s="12"/>
      <c r="D231" s="12"/>
      <c r="E231" s="15"/>
      <c r="F231" s="13"/>
      <c r="G231" s="13"/>
      <c r="H231" s="13"/>
      <c r="I231" s="14"/>
      <c r="J231" s="14"/>
      <c r="K231" s="13"/>
    </row>
    <row r="232" spans="1:11" ht="13.5">
      <c r="A232" s="12"/>
      <c r="B232" s="12"/>
      <c r="C232" s="12"/>
      <c r="D232" s="12"/>
      <c r="E232" s="15"/>
      <c r="F232" s="13"/>
      <c r="G232" s="13"/>
      <c r="H232" s="13"/>
      <c r="I232" s="14"/>
      <c r="J232" s="14"/>
      <c r="K232" s="13"/>
    </row>
    <row r="233" spans="1:11" ht="13.5">
      <c r="A233" s="12"/>
      <c r="B233" s="12"/>
      <c r="C233" s="12"/>
      <c r="D233" s="12"/>
      <c r="E233" s="15"/>
      <c r="F233" s="13"/>
      <c r="G233" s="13"/>
      <c r="H233" s="13"/>
      <c r="I233" s="14"/>
      <c r="J233" s="14"/>
      <c r="K233" s="13"/>
    </row>
    <row r="234" spans="1:11" ht="13.5">
      <c r="A234" s="12"/>
      <c r="B234" s="12"/>
      <c r="C234" s="12"/>
      <c r="D234" s="12"/>
      <c r="E234" s="15"/>
      <c r="F234" s="13"/>
      <c r="G234" s="13"/>
      <c r="H234" s="13"/>
      <c r="I234" s="14"/>
      <c r="J234" s="14"/>
      <c r="K234" s="13"/>
    </row>
    <row r="235" spans="1:11" ht="13.5">
      <c r="A235" s="12"/>
      <c r="B235" s="12"/>
      <c r="C235" s="12"/>
      <c r="D235" s="12"/>
      <c r="E235" s="15"/>
      <c r="F235" s="13"/>
      <c r="G235" s="13"/>
      <c r="H235" s="13"/>
      <c r="I235" s="14"/>
      <c r="J235" s="14"/>
      <c r="K235" s="13"/>
    </row>
    <row r="236" spans="1:11" ht="13.5">
      <c r="A236" s="12"/>
      <c r="B236" s="12"/>
      <c r="C236" s="12"/>
      <c r="D236" s="12"/>
      <c r="E236" s="15"/>
      <c r="F236" s="13"/>
      <c r="G236" s="13"/>
      <c r="H236" s="13"/>
      <c r="I236" s="14"/>
      <c r="J236" s="14"/>
      <c r="K236" s="13"/>
    </row>
    <row r="237" spans="1:11" ht="13.5">
      <c r="A237" s="12"/>
      <c r="B237" s="12"/>
      <c r="C237" s="12"/>
      <c r="D237" s="12"/>
      <c r="E237" s="15"/>
      <c r="F237" s="13"/>
      <c r="G237" s="13"/>
      <c r="H237" s="13"/>
      <c r="I237" s="14"/>
      <c r="J237" s="14"/>
      <c r="K237" s="13"/>
    </row>
    <row r="238" spans="1:11" ht="13.5">
      <c r="A238" s="12"/>
      <c r="B238" s="12"/>
      <c r="C238" s="12"/>
      <c r="D238" s="12"/>
      <c r="E238" s="15"/>
      <c r="F238" s="13"/>
      <c r="G238" s="13"/>
      <c r="H238" s="13"/>
      <c r="I238" s="14"/>
      <c r="J238" s="14"/>
      <c r="K238" s="13"/>
    </row>
    <row r="239" spans="1:11" ht="13.5">
      <c r="A239" s="12"/>
      <c r="B239" s="12"/>
      <c r="C239" s="12"/>
      <c r="D239" s="12"/>
      <c r="E239" s="15"/>
      <c r="F239" s="13"/>
      <c r="G239" s="13"/>
      <c r="H239" s="13"/>
      <c r="I239" s="14"/>
      <c r="J239" s="14"/>
      <c r="K239" s="13"/>
    </row>
    <row r="240" spans="1:11" ht="13.5">
      <c r="A240" s="12"/>
      <c r="B240" s="12"/>
      <c r="C240" s="12"/>
      <c r="D240" s="12"/>
      <c r="E240" s="15"/>
      <c r="F240" s="13"/>
      <c r="G240" s="13"/>
      <c r="H240" s="13"/>
      <c r="I240" s="14"/>
      <c r="J240" s="14"/>
      <c r="K240" s="13"/>
    </row>
    <row r="241" spans="1:11" ht="13.5">
      <c r="A241" s="12"/>
      <c r="B241" s="12"/>
      <c r="C241" s="12"/>
      <c r="D241" s="12"/>
      <c r="E241" s="15"/>
      <c r="F241" s="13"/>
      <c r="G241" s="13"/>
      <c r="H241" s="13"/>
      <c r="I241" s="14"/>
      <c r="J241" s="14"/>
      <c r="K241" s="13"/>
    </row>
    <row r="242" spans="1:11" ht="13.5">
      <c r="A242" s="12"/>
      <c r="B242" s="12"/>
      <c r="C242" s="12"/>
      <c r="D242" s="12"/>
      <c r="E242" s="15"/>
      <c r="F242" s="13"/>
      <c r="G242" s="13"/>
      <c r="H242" s="13"/>
      <c r="I242" s="14"/>
      <c r="J242" s="14"/>
      <c r="K242" s="13"/>
    </row>
    <row r="243" spans="1:11" ht="13.5">
      <c r="A243" s="12"/>
      <c r="B243" s="12"/>
      <c r="C243" s="12"/>
      <c r="D243" s="12"/>
      <c r="E243" s="15"/>
      <c r="F243" s="13"/>
      <c r="G243" s="13"/>
      <c r="H243" s="13"/>
      <c r="I243" s="14"/>
      <c r="J243" s="14"/>
      <c r="K243" s="13"/>
    </row>
    <row r="244" spans="1:11" ht="13.5">
      <c r="A244" s="12"/>
      <c r="B244" s="12"/>
      <c r="C244" s="12"/>
      <c r="D244" s="12"/>
      <c r="E244" s="15"/>
      <c r="F244" s="13"/>
      <c r="G244" s="13"/>
      <c r="H244" s="13"/>
      <c r="I244" s="14"/>
      <c r="J244" s="14"/>
      <c r="K244" s="13"/>
    </row>
    <row r="245" spans="1:11" ht="13.5">
      <c r="A245" s="12"/>
      <c r="B245" s="12"/>
      <c r="C245" s="12"/>
      <c r="D245" s="12"/>
      <c r="E245" s="15"/>
      <c r="F245" s="13"/>
      <c r="G245" s="13"/>
      <c r="H245" s="13"/>
      <c r="I245" s="14"/>
      <c r="J245" s="14"/>
      <c r="K245" s="13"/>
    </row>
    <row r="246" spans="1:11" ht="13.5">
      <c r="A246" s="12"/>
      <c r="B246" s="12"/>
      <c r="C246" s="12"/>
      <c r="D246" s="12"/>
      <c r="E246" s="15"/>
      <c r="F246" s="13"/>
      <c r="G246" s="13"/>
      <c r="H246" s="13"/>
      <c r="I246" s="14"/>
      <c r="J246" s="14"/>
      <c r="K246" s="13"/>
    </row>
    <row r="247" spans="1:11" ht="13.5">
      <c r="A247" s="12"/>
      <c r="B247" s="12"/>
      <c r="C247" s="12"/>
      <c r="D247" s="12"/>
      <c r="E247" s="15"/>
      <c r="F247" s="13"/>
      <c r="G247" s="13"/>
      <c r="H247" s="13"/>
      <c r="I247" s="14"/>
      <c r="J247" s="14"/>
      <c r="K247" s="13"/>
    </row>
    <row r="248" spans="1:11" ht="13.5">
      <c r="A248" s="12"/>
      <c r="B248" s="12"/>
      <c r="C248" s="12"/>
      <c r="D248" s="12"/>
      <c r="E248" s="15"/>
      <c r="F248" s="13"/>
      <c r="G248" s="13"/>
      <c r="H248" s="13"/>
      <c r="I248" s="14"/>
      <c r="J248" s="14"/>
      <c r="K248" s="13"/>
    </row>
    <row r="249" spans="1:11" ht="13.5">
      <c r="A249" s="12"/>
      <c r="B249" s="12"/>
      <c r="C249" s="12"/>
      <c r="D249" s="12"/>
      <c r="E249" s="15"/>
      <c r="F249" s="13"/>
      <c r="G249" s="13"/>
      <c r="H249" s="13"/>
      <c r="I249" s="14"/>
      <c r="J249" s="14"/>
      <c r="K249" s="13"/>
    </row>
    <row r="250" spans="1:11" ht="13.5">
      <c r="A250" s="12"/>
      <c r="B250" s="12"/>
      <c r="C250" s="12"/>
      <c r="D250" s="12"/>
      <c r="E250" s="15"/>
      <c r="F250" s="13"/>
      <c r="G250" s="13"/>
      <c r="H250" s="13"/>
      <c r="I250" s="14"/>
      <c r="J250" s="14"/>
      <c r="K250" s="13"/>
    </row>
    <row r="251" spans="1:11" ht="13.5">
      <c r="A251" s="12"/>
      <c r="B251" s="12"/>
      <c r="C251" s="12"/>
      <c r="D251" s="12"/>
      <c r="E251" s="15"/>
      <c r="F251" s="13"/>
      <c r="G251" s="13"/>
      <c r="H251" s="13"/>
      <c r="I251" s="14"/>
      <c r="J251" s="14"/>
      <c r="K251" s="13"/>
    </row>
    <row r="252" spans="1:11" ht="13.5">
      <c r="A252" s="12"/>
      <c r="B252" s="12"/>
      <c r="C252" s="12"/>
      <c r="D252" s="12"/>
      <c r="E252" s="15"/>
      <c r="F252" s="13"/>
      <c r="G252" s="13"/>
      <c r="H252" s="13"/>
      <c r="I252" s="14"/>
      <c r="J252" s="14"/>
      <c r="K252" s="13"/>
    </row>
    <row r="253" spans="1:11" ht="13.5">
      <c r="A253" s="12"/>
      <c r="B253" s="12"/>
      <c r="C253" s="12"/>
      <c r="D253" s="12"/>
      <c r="E253" s="15"/>
      <c r="F253" s="13"/>
      <c r="G253" s="13"/>
      <c r="H253" s="13"/>
      <c r="I253" s="14"/>
      <c r="J253" s="14"/>
      <c r="K253" s="13"/>
    </row>
    <row r="254" spans="1:11" ht="13.5">
      <c r="A254" s="12"/>
      <c r="B254" s="12"/>
      <c r="C254" s="12"/>
      <c r="D254" s="12"/>
      <c r="E254" s="15"/>
      <c r="F254" s="13"/>
      <c r="G254" s="13"/>
      <c r="H254" s="13"/>
      <c r="I254" s="14"/>
      <c r="J254" s="14"/>
      <c r="K254" s="13"/>
    </row>
    <row r="255" spans="1:11" ht="13.5">
      <c r="A255" s="12"/>
      <c r="B255" s="12"/>
      <c r="C255" s="12"/>
      <c r="D255" s="12"/>
      <c r="E255" s="15"/>
      <c r="F255" s="13"/>
      <c r="G255" s="13"/>
      <c r="H255" s="13"/>
      <c r="I255" s="14"/>
      <c r="J255" s="14"/>
      <c r="K255" s="13"/>
    </row>
    <row r="256" spans="1:11" ht="13.5">
      <c r="A256" s="12"/>
      <c r="B256" s="12"/>
      <c r="C256" s="12"/>
      <c r="D256" s="12"/>
      <c r="E256" s="15"/>
      <c r="F256" s="13"/>
      <c r="G256" s="13"/>
      <c r="H256" s="13"/>
      <c r="I256" s="14"/>
      <c r="J256" s="14"/>
      <c r="K256" s="13"/>
    </row>
    <row r="257" spans="1:11" ht="13.5">
      <c r="A257" s="12"/>
      <c r="B257" s="12"/>
      <c r="C257" s="12"/>
      <c r="D257" s="12"/>
      <c r="E257" s="15"/>
      <c r="F257" s="13"/>
      <c r="G257" s="13"/>
      <c r="H257" s="13"/>
      <c r="I257" s="14"/>
      <c r="J257" s="14"/>
      <c r="K257" s="13"/>
    </row>
    <row r="258" spans="1:11" ht="13.5">
      <c r="A258" s="12"/>
      <c r="B258" s="12"/>
      <c r="C258" s="12"/>
      <c r="D258" s="12"/>
      <c r="E258" s="15"/>
      <c r="F258" s="13"/>
      <c r="G258" s="13"/>
      <c r="H258" s="13"/>
      <c r="I258" s="14"/>
      <c r="J258" s="14"/>
      <c r="K258" s="13"/>
    </row>
    <row r="259" spans="1:11" ht="13.5">
      <c r="A259" s="12"/>
      <c r="B259" s="12"/>
      <c r="C259" s="12"/>
      <c r="D259" s="12"/>
      <c r="E259" s="15"/>
      <c r="F259" s="13"/>
      <c r="G259" s="13"/>
      <c r="H259" s="13"/>
      <c r="I259" s="14"/>
      <c r="J259" s="14"/>
      <c r="K259" s="13"/>
    </row>
    <row r="260" spans="1:11" ht="13.5">
      <c r="A260" s="12"/>
      <c r="B260" s="12"/>
      <c r="C260" s="12"/>
      <c r="D260" s="12"/>
      <c r="E260" s="15"/>
      <c r="F260" s="13"/>
      <c r="G260" s="13"/>
      <c r="H260" s="13"/>
      <c r="I260" s="14"/>
      <c r="J260" s="14"/>
      <c r="K260" s="13"/>
    </row>
    <row r="261" spans="1:11" ht="13.5">
      <c r="A261" s="12"/>
      <c r="B261" s="12"/>
      <c r="C261" s="12"/>
      <c r="D261" s="12"/>
      <c r="E261" s="15"/>
      <c r="F261" s="13"/>
      <c r="G261" s="13"/>
      <c r="H261" s="13"/>
      <c r="I261" s="14"/>
      <c r="J261" s="14"/>
      <c r="K261" s="13"/>
    </row>
    <row r="262" spans="1:11" ht="13.5">
      <c r="A262" s="12"/>
      <c r="B262" s="12"/>
      <c r="C262" s="12"/>
      <c r="D262" s="12"/>
      <c r="E262" s="15"/>
      <c r="F262" s="13"/>
      <c r="G262" s="13"/>
      <c r="H262" s="13"/>
      <c r="I262" s="14"/>
      <c r="J262" s="14"/>
      <c r="K262" s="13"/>
    </row>
    <row r="263" spans="1:11" ht="13.5">
      <c r="A263" s="12"/>
      <c r="B263" s="12"/>
      <c r="C263" s="12"/>
      <c r="D263" s="12"/>
      <c r="E263" s="15"/>
      <c r="F263" s="13"/>
      <c r="G263" s="13"/>
      <c r="H263" s="13"/>
      <c r="I263" s="14"/>
      <c r="J263" s="14"/>
      <c r="K263" s="13"/>
    </row>
    <row r="264" spans="1:11" ht="13.5">
      <c r="A264" s="12"/>
      <c r="B264" s="12"/>
      <c r="C264" s="12"/>
      <c r="D264" s="12"/>
      <c r="E264" s="15"/>
      <c r="F264" s="13"/>
      <c r="G264" s="13"/>
      <c r="H264" s="13"/>
      <c r="I264" s="14"/>
      <c r="J264" s="14"/>
      <c r="K264" s="13"/>
    </row>
    <row r="265" spans="1:11" ht="13.5">
      <c r="A265" s="12"/>
      <c r="B265" s="12"/>
      <c r="C265" s="12"/>
      <c r="D265" s="12"/>
      <c r="E265" s="15"/>
      <c r="F265" s="13"/>
      <c r="G265" s="13"/>
      <c r="H265" s="13"/>
      <c r="I265" s="14"/>
      <c r="J265" s="14"/>
      <c r="K265" s="13"/>
    </row>
    <row r="266" spans="1:11" ht="13.5">
      <c r="A266" s="12"/>
      <c r="B266" s="12"/>
      <c r="C266" s="12"/>
      <c r="D266" s="12"/>
      <c r="E266" s="15"/>
      <c r="F266" s="13"/>
      <c r="G266" s="13"/>
      <c r="H266" s="13"/>
      <c r="I266" s="14"/>
      <c r="J266" s="14"/>
      <c r="K266" s="13"/>
    </row>
    <row r="267" spans="1:11" ht="13.5">
      <c r="A267" s="12"/>
      <c r="B267" s="12"/>
      <c r="C267" s="12"/>
      <c r="D267" s="12"/>
      <c r="E267" s="15"/>
      <c r="F267" s="13"/>
      <c r="G267" s="13"/>
      <c r="H267" s="13"/>
      <c r="I267" s="14"/>
      <c r="J267" s="14"/>
      <c r="K267" s="13"/>
    </row>
    <row r="268" spans="1:11" ht="13.5">
      <c r="A268" s="12"/>
      <c r="B268" s="12"/>
      <c r="C268" s="12"/>
      <c r="D268" s="12"/>
      <c r="E268" s="15"/>
      <c r="F268" s="13"/>
      <c r="G268" s="13"/>
      <c r="H268" s="13"/>
      <c r="I268" s="14"/>
      <c r="J268" s="14"/>
      <c r="K268" s="13"/>
    </row>
    <row r="269" spans="1:11" ht="13.5">
      <c r="A269" s="12"/>
      <c r="B269" s="12"/>
      <c r="C269" s="12"/>
      <c r="D269" s="12"/>
      <c r="E269" s="15"/>
      <c r="F269" s="13"/>
      <c r="G269" s="13"/>
      <c r="H269" s="13"/>
      <c r="I269" s="14"/>
      <c r="J269" s="14"/>
      <c r="K269" s="13"/>
    </row>
    <row r="270" spans="1:11" ht="13.5">
      <c r="A270" s="12"/>
      <c r="B270" s="12"/>
      <c r="C270" s="12"/>
      <c r="D270" s="12"/>
      <c r="E270" s="15"/>
      <c r="F270" s="13"/>
      <c r="G270" s="13"/>
      <c r="H270" s="13"/>
      <c r="I270" s="14"/>
      <c r="J270" s="14"/>
      <c r="K270" s="13"/>
    </row>
    <row r="271" spans="1:11" ht="13.5">
      <c r="A271" s="12"/>
      <c r="B271" s="12"/>
      <c r="C271" s="12"/>
      <c r="D271" s="12"/>
      <c r="E271" s="15"/>
      <c r="F271" s="13"/>
      <c r="G271" s="13"/>
      <c r="H271" s="13"/>
      <c r="I271" s="14"/>
      <c r="J271" s="14"/>
      <c r="K271" s="13"/>
    </row>
    <row r="272" spans="1:11" ht="13.5">
      <c r="A272" s="12"/>
      <c r="B272" s="12"/>
      <c r="C272" s="12"/>
      <c r="D272" s="12"/>
      <c r="E272" s="15"/>
      <c r="F272" s="13"/>
      <c r="G272" s="13"/>
      <c r="H272" s="13"/>
      <c r="I272" s="14"/>
      <c r="J272" s="14"/>
      <c r="K272" s="13"/>
    </row>
  </sheetData>
  <sheetProtection/>
  <mergeCells count="29">
    <mergeCell ref="A123:K123"/>
    <mergeCell ref="A124:K124"/>
    <mergeCell ref="A125:K125"/>
    <mergeCell ref="H94:H96"/>
    <mergeCell ref="I94:J94"/>
    <mergeCell ref="K94:K96"/>
    <mergeCell ref="F95:F96"/>
    <mergeCell ref="G95:G96"/>
    <mergeCell ref="I95:I96"/>
    <mergeCell ref="J95:J96"/>
    <mergeCell ref="A4:A6"/>
    <mergeCell ref="B4:B6"/>
    <mergeCell ref="A94:A96"/>
    <mergeCell ref="E94:E96"/>
    <mergeCell ref="F94:G94"/>
    <mergeCell ref="C4:D4"/>
    <mergeCell ref="E4:E6"/>
    <mergeCell ref="F4:G4"/>
    <mergeCell ref="C5:C6"/>
    <mergeCell ref="A1:K1"/>
    <mergeCell ref="A2:K2"/>
    <mergeCell ref="D5:D6"/>
    <mergeCell ref="F5:F6"/>
    <mergeCell ref="G5:G6"/>
    <mergeCell ref="I5:I6"/>
    <mergeCell ref="J5:J6"/>
    <mergeCell ref="I4:J4"/>
    <mergeCell ref="K4:K6"/>
    <mergeCell ref="H4:H6"/>
  </mergeCells>
  <printOptions/>
  <pageMargins left="0.7874015748031497" right="0.3937007874015748" top="0.7874015748031497" bottom="0.5905511811023623" header="0.5118110236220472" footer="0.5118110236220472"/>
  <pageSetup fitToHeight="4" fitToWidth="4" horizontalDpi="300" verticalDpi="300" orientation="portrait" paperSize="9" scale="53" r:id="rId1"/>
  <rowBreaks count="3" manualBreakCount="3">
    <brk id="39" max="10" man="1"/>
    <brk id="56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Соловьева Л.А.</cp:lastModifiedBy>
  <cp:lastPrinted>2016-06-09T04:56:24Z</cp:lastPrinted>
  <dcterms:created xsi:type="dcterms:W3CDTF">1996-10-08T23:32:33Z</dcterms:created>
  <dcterms:modified xsi:type="dcterms:W3CDTF">2018-10-02T08:40:50Z</dcterms:modified>
  <cp:category/>
  <cp:version/>
  <cp:contentType/>
  <cp:contentStatus/>
</cp:coreProperties>
</file>