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935" tabRatio="761" activeTab="0"/>
  </bookViews>
  <sheets>
    <sheet name="на 01.11.2018" sheetId="1" r:id="rId1"/>
  </sheets>
  <definedNames>
    <definedName name="_xlnm.Print_Area" localSheetId="0">'на 01.11.2018'!$A$1:$K$119</definedName>
  </definedNames>
  <calcPr fullCalcOnLoad="1"/>
</workbook>
</file>

<file path=xl/sharedStrings.xml><?xml version="1.0" encoding="utf-8"?>
<sst xmlns="http://schemas.openxmlformats.org/spreadsheetml/2006/main" count="136" uniqueCount="124">
  <si>
    <t>Наименование доходов</t>
  </si>
  <si>
    <t>Налоговые доходы</t>
  </si>
  <si>
    <t>Налог на доходы физических лиц</t>
  </si>
  <si>
    <t>Государственная пошлина</t>
  </si>
  <si>
    <t>Доходы от сдачи в аренду имущества</t>
  </si>
  <si>
    <t>Доходы от реализации имущества</t>
  </si>
  <si>
    <t xml:space="preserve"> </t>
  </si>
  <si>
    <t>Всего доходов</t>
  </si>
  <si>
    <t>Неналоговые доходы</t>
  </si>
  <si>
    <t>Общегосударственные вопросы</t>
  </si>
  <si>
    <t>Национальная оборона</t>
  </si>
  <si>
    <t>ЖКХ</t>
  </si>
  <si>
    <t>Образование</t>
  </si>
  <si>
    <t>Дефицит (-)  профицит (+)</t>
  </si>
  <si>
    <t>Земельный налог</t>
  </si>
  <si>
    <t>Арендная плата за земли</t>
  </si>
  <si>
    <t>б-т мун район</t>
  </si>
  <si>
    <t>Наименование расходов</t>
  </si>
  <si>
    <t xml:space="preserve"> -дошкольное образование</t>
  </si>
  <si>
    <t xml:space="preserve"> -общее образование</t>
  </si>
  <si>
    <t xml:space="preserve"> -молодежная политика и оздоровление детей</t>
  </si>
  <si>
    <t xml:space="preserve"> -другие вопросы в области образования</t>
  </si>
  <si>
    <t xml:space="preserve"> -пенсионное обеспечение</t>
  </si>
  <si>
    <t xml:space="preserve"> -социальное обеспечение населения (льготы по законам)</t>
  </si>
  <si>
    <t xml:space="preserve"> -охрана семьи и детства</t>
  </si>
  <si>
    <t>Факт 6 мес. 2008 года</t>
  </si>
  <si>
    <t>Факт</t>
  </si>
  <si>
    <t>б-ты посел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</si>
  <si>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</si>
  <si>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</si>
  <si>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Дорожное хозяйство (дорожные фонды)</t>
  </si>
  <si>
    <t>Физическая культура и спорт</t>
  </si>
  <si>
    <t>Обслуживание государственного долга</t>
  </si>
  <si>
    <t>Безвозмездные поступления  от других бюджетов бюджетной системы</t>
  </si>
  <si>
    <t>Культура, кинематография</t>
  </si>
  <si>
    <t xml:space="preserve"> - культура</t>
  </si>
  <si>
    <t xml:space="preserve"> -другие вопросы в области соц.политики</t>
  </si>
  <si>
    <t xml:space="preserve"> - другие вопросы в области культуры, кинематографии</t>
  </si>
  <si>
    <t>Доходы от уплаты акцизов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</si>
  <si>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</si>
  <si>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 трансферты</t>
  </si>
  <si>
    <t>Субвенции бюджетам муниципальных районов на осуществление отдельных государственных полномочий по реализации дополнительных  мер социальной поддержки  лиц, удостоенных звания "Герой  Социалистического труда"</t>
  </si>
  <si>
    <t>Субвенции бюджетам муниципальных районов на осуществление отдельных государственных полномочий по оказанию социальной поддержки малоимущим на газификацию их домовладений</t>
  </si>
  <si>
    <t>в том числе</t>
  </si>
  <si>
    <t>Плата за негативное воздействие на окружающую среду</t>
  </si>
  <si>
    <t>Субсидии от других бюджетов  бюджетной системы</t>
  </si>
  <si>
    <t>Доходы от продажи земельных участков</t>
  </si>
  <si>
    <t>Дотации от других бюджетов  бюджетной системы</t>
  </si>
  <si>
    <t>Субвенции бюджетам муниципальных районов на ежемесячное денежное вознаграждение за классное руководство</t>
  </si>
  <si>
    <t>Субвенции на обеспечение мер социальной поддержки тружеников тыла</t>
  </si>
  <si>
    <t>Субвенции на обеспечение мер социальной поддержки ветеранов труда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</si>
  <si>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</si>
  <si>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Субвенции на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 Новгородской области </t>
  </si>
  <si>
    <t>Субвенции на осуществляющих. отдельных государственных полномочий по выплате соц.пособия на погребение и возмещению стоимости услуг, предоставляемых согласно гарантированному перечню услуг по погребению</t>
  </si>
  <si>
    <t xml:space="preserve">Субвенции на осуществление государственных полномочий по расчету и предоставлению дотаций на выравнивание бюджетной обеспеченности поселений </t>
  </si>
  <si>
    <t>Субвенции на осуществление отдельных государственных 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</si>
  <si>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 xml:space="preserve">Субвенции на выполнение отдельных государственных полномочий по оказанию соц.поддержки малоимущим семьям, малоимущим одиноко проживающим гражданам и лицам, оказавшимся в трудной жизненной ситуации </t>
  </si>
  <si>
    <t xml:space="preserve">Субвенции на выполнение отдельных государственных полномочий по предоставлению льгот на проезд в транспорте междугороднего сообщения к месту лечения и обратно детей, нуждающихся в санаторно-курортном лечении </t>
  </si>
  <si>
    <t>Субвенции на выполнение отдельных государственных полномочий по предоставлению мер социальной поддержки ветеранов труда Новгородской области</t>
  </si>
  <si>
    <t>Сельское хозяйство и рыболовство</t>
  </si>
  <si>
    <t>Другие вопросы в области национальной экономики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</si>
  <si>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</si>
  <si>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от других  бюджетов бюджетной системы</t>
  </si>
  <si>
    <t>Социальная политика</t>
  </si>
  <si>
    <t>Доходы от оказания платных услуг (работ) и компенсации затрат государства</t>
  </si>
  <si>
    <t>Субвенции на выполнение отдельных государственных полномочий по предоставлению мер социальной поддержки по оплате жилья и коммунальных услуг отдельных категорий граждан, работающих и проживающих в сельских населенных пунктах и поселках городского типа Новгородской области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</si>
  <si>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образовательных организаций</t>
  </si>
  <si>
    <t>Налог на имущество физических лиц</t>
  </si>
  <si>
    <t>Прочие поступления от использования имущества</t>
  </si>
  <si>
    <t>Субвенции бюджетам муниципальных районов на государственную регистрацию актов  гражданского состояния</t>
  </si>
  <si>
    <t>Субвенции бюджетам муниципальных районов  на обеспечение отдельных государственных полномочий по предоставлению мер  социальной поддержки реабилитированных лиц и лиц, признанных пострадавшими от политических  репрессий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</si>
  <si>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</t>
  </si>
  <si>
    <t>Испол-нение к году (%)</t>
  </si>
  <si>
    <t>бюджет муниципаль-ного района (тыс. руб.)</t>
  </si>
  <si>
    <t>бюджеты поселений (тыс. руб.)</t>
  </si>
  <si>
    <t xml:space="preserve">Анализ исполнения консолидированного бюджета Любытинского муниципального района </t>
  </si>
  <si>
    <t>Налоговые и неналоговые доходы</t>
  </si>
  <si>
    <t xml:space="preserve">Безвозмездные поступления  </t>
  </si>
  <si>
    <t>Всего расходов</t>
  </si>
  <si>
    <t xml:space="preserve">Председатель комитета финансов        </t>
  </si>
  <si>
    <t>муниципального района                                         О. В. Новикова</t>
  </si>
  <si>
    <t>Субвенции бюджетам муниципальных образований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</si>
  <si>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</si>
  <si>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назначению и выплате  пособий гражданам, имеющим детей</t>
  </si>
  <si>
    <t xml:space="preserve"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 числе в результате эвтаназии отловленных безнадзорных животных, возврата владельцам отловленных безнаадзорных животных 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</si>
  <si>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</si>
  <si>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Налоги на совокупный доход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</si>
  <si>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</si>
  <si>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бюджет муниципального района (тыс. руб.)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</si>
  <si>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</si>
  <si>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Дотации на выравнивание бюджетной обеспеченности</t>
  </si>
  <si>
    <t xml:space="preserve"> -дополнительное  образование  детей</t>
  </si>
  <si>
    <t>Штрафы</t>
  </si>
  <si>
    <t>Субвенции бюджетам на возмещение затрат по содержанию штатных единиц, осуществляющих переданные отдельные государственные полномочия</t>
  </si>
  <si>
    <t>Прочие неналоговые доходы</t>
  </si>
  <si>
    <t>Субсидии бюджетам муниципальных районов и сельских поселений на формирование муниципальных дорожных фондов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</si>
  <si>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</si>
  <si>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Субсидии бюджетам муниципальных районов   на обеспечение пожарной безопасности, антитеррористической и антикриминальной безопасности муниципальных,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</si>
  <si>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</si>
  <si>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частичную компенсацию дополнительных расходов на повышение заработной оплаты труда  работников бюджетной сферы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</si>
  <si>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</si>
  <si>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 из бюджетов муниципальных районов</t>
  </si>
  <si>
    <t>План 2018г. (тыс. руб.)</t>
  </si>
  <si>
    <t>Субвенции бюджетам муниципальных районов на обеспечение доступа  к информационно-телекоммуникационной сети "Интернет" муниципальных организаций, осуществляющих муниципальную деятельность по образовательным программам начального общего, основного общего и среднего общего образования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</si>
  <si>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</si>
  <si>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</t>
  </si>
  <si>
    <t>Прочие безвозмездные поступления в бюджеты сельских поселений</t>
  </si>
  <si>
    <t>Национальная безопасность и правоохранительная деятельность</t>
  </si>
  <si>
    <t xml:space="preserve">Субсидии бюджетам муниципальных районов на реализацию мероприятий по обеспечению жильем молодых семей 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</si>
  <si>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</si>
  <si>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</si>
  <si>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</si>
  <si>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</si>
  <si>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 "Улучшение жилищных условий граждан и повышение качества жилищно-коммунальных услуг в Новгородской областина 2014-2018 годы и на период до 2020 года"</t>
  </si>
  <si>
    <t>Субсидии бюджетам сельских поселений на реализацию проектов территориальных общественных самоуправлений, включенных в муниципальную программу развития территории</t>
  </si>
  <si>
    <t xml:space="preserve">Межбюджетные трансферты, передаваемые бюджетам муниципальных районов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</si>
  <si>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Возврат прочих остатков субсидий на государственную поддержку малого и среднего предприниматедьства, включая крестьянские (фермерские) хозяйства, из бюджетов муниципальных районов</t>
  </si>
  <si>
    <t>Возврат прочих остатков субсидий, субвенций и иных межбюджетных трансфертов прошлых лет  из бюджетов муниципальных районов</t>
  </si>
  <si>
    <t xml:space="preserve">Субсидии бюджетам муниципальных районов   на софинансирование расходов  по реализации правовых актов Правительства Новгородской области по вопросам проектирования, строительства, реконструкции, капитального ремонта автомобильных дорог общего пользования местного значения </t>
  </si>
  <si>
    <t>Субсидии бюджетам муниципальных районов на содержание автомобильных дорог общего пользования местного значения, переданных из областной собственности в текущем финансовом году</t>
  </si>
  <si>
    <t xml:space="preserve">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 </t>
  </si>
  <si>
    <t>по состоянию на 01.11.2018 года</t>
  </si>
  <si>
    <t xml:space="preserve">Фактическое исполнение на 01.11.2018г. (тыс. руб.) </t>
  </si>
  <si>
    <t>Фактическое исполнение на 01.11.2018г. (тыс. 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</si>
</sst>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"/>
    <numFmt numFmtId="195" formatCode="#,##0.000"/>
    <numFmt numFmtId="196" formatCode="#,##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7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94" fontId="8" fillId="33" borderId="11" xfId="0" applyNumberFormat="1" applyFont="1" applyFill="1" applyBorder="1" applyAlignment="1">
      <alignment wrapText="1"/>
    </xf>
    <xf numFmtId="194" fontId="8" fillId="0" borderId="11" xfId="0" applyNumberFormat="1" applyFont="1" applyFill="1" applyBorder="1" applyAlignment="1">
      <alignment/>
    </xf>
    <xf numFmtId="194" fontId="8" fillId="0" borderId="11" xfId="0" applyNumberFormat="1" applyFont="1" applyBorder="1" applyAlignment="1">
      <alignment wrapText="1"/>
    </xf>
    <xf numFmtId="194" fontId="9" fillId="0" borderId="11" xfId="0" applyNumberFormat="1" applyFont="1" applyBorder="1" applyAlignment="1">
      <alignment wrapText="1"/>
    </xf>
    <xf numFmtId="194" fontId="8" fillId="33" borderId="11" xfId="0" applyNumberFormat="1" applyFont="1" applyFill="1" applyBorder="1" applyAlignment="1">
      <alignment/>
    </xf>
    <xf numFmtId="194" fontId="8" fillId="0" borderId="11" xfId="0" applyNumberFormat="1" applyFont="1" applyFill="1" applyBorder="1" applyAlignment="1">
      <alignment wrapText="1"/>
    </xf>
    <xf numFmtId="194" fontId="9" fillId="33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194" fontId="9" fillId="0" borderId="11" xfId="0" applyNumberFormat="1" applyFont="1" applyBorder="1" applyAlignment="1">
      <alignment/>
    </xf>
    <xf numFmtId="194" fontId="8" fillId="0" borderId="11" xfId="0" applyNumberFormat="1" applyFont="1" applyBorder="1" applyAlignment="1">
      <alignment/>
    </xf>
    <xf numFmtId="2" fontId="8" fillId="33" borderId="11" xfId="0" applyNumberFormat="1" applyFont="1" applyFill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194" fontId="8" fillId="33" borderId="12" xfId="0" applyNumberFormat="1" applyFont="1" applyFill="1" applyBorder="1" applyAlignment="1">
      <alignment/>
    </xf>
    <xf numFmtId="194" fontId="8" fillId="33" borderId="11" xfId="0" applyNumberFormat="1" applyFont="1" applyFill="1" applyBorder="1" applyAlignment="1">
      <alignment horizontal="left" wrapText="1"/>
    </xf>
    <xf numFmtId="194" fontId="4" fillId="33" borderId="11" xfId="0" applyNumberFormat="1" applyFont="1" applyFill="1" applyBorder="1" applyAlignment="1">
      <alignment horizontal="center"/>
    </xf>
    <xf numFmtId="195" fontId="10" fillId="33" borderId="11" xfId="0" applyNumberFormat="1" applyFont="1" applyFill="1" applyBorder="1" applyAlignment="1">
      <alignment/>
    </xf>
    <xf numFmtId="194" fontId="9" fillId="33" borderId="12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vertical="distributed" wrapText="1"/>
    </xf>
    <xf numFmtId="0" fontId="8" fillId="33" borderId="11" xfId="0" applyNumberFormat="1" applyFont="1" applyFill="1" applyBorder="1" applyAlignment="1">
      <alignment horizontal="left" vertical="distributed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vertical="justify" wrapText="1"/>
    </xf>
    <xf numFmtId="0" fontId="8" fillId="33" borderId="13" xfId="0" applyNumberFormat="1" applyFont="1" applyFill="1" applyBorder="1" applyAlignment="1">
      <alignment horizontal="justify" vertical="justify" wrapText="1"/>
    </xf>
    <xf numFmtId="0" fontId="9" fillId="0" borderId="11" xfId="0" applyNumberFormat="1" applyFont="1" applyBorder="1" applyAlignment="1">
      <alignment vertical="distributed" wrapText="1"/>
    </xf>
    <xf numFmtId="0" fontId="9" fillId="0" borderId="11" xfId="0" applyNumberFormat="1" applyFont="1" applyBorder="1" applyAlignment="1">
      <alignment horizontal="left" vertical="distributed" wrapText="1"/>
    </xf>
    <xf numFmtId="0" fontId="8" fillId="0" borderId="11" xfId="0" applyNumberFormat="1" applyFont="1" applyBorder="1" applyAlignment="1">
      <alignment vertical="distributed" wrapText="1"/>
    </xf>
    <xf numFmtId="0" fontId="8" fillId="0" borderId="11" xfId="0" applyNumberFormat="1" applyFont="1" applyBorder="1" applyAlignment="1">
      <alignment horizontal="left" vertical="distributed" wrapText="1"/>
    </xf>
    <xf numFmtId="194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194" fontId="9" fillId="0" borderId="0" xfId="0" applyNumberFormat="1" applyFont="1" applyBorder="1" applyAlignment="1">
      <alignment wrapText="1"/>
    </xf>
    <xf numFmtId="194" fontId="9" fillId="0" borderId="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188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194" fontId="9" fillId="33" borderId="11" xfId="0" applyNumberFormat="1" applyFont="1" applyFill="1" applyBorder="1" applyAlignment="1">
      <alignment/>
    </xf>
    <xf numFmtId="194" fontId="8" fillId="33" borderId="12" xfId="0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194" fontId="9" fillId="34" borderId="11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194" fontId="9" fillId="0" borderId="11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2" fontId="8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94" fontId="8" fillId="0" borderId="12" xfId="0" applyNumberFormat="1" applyFont="1" applyBorder="1" applyAlignment="1">
      <alignment horizontal="center" wrapText="1"/>
    </xf>
    <xf numFmtId="194" fontId="8" fillId="0" borderId="14" xfId="0" applyNumberFormat="1" applyFont="1" applyBorder="1" applyAlignment="1">
      <alignment horizontal="center" wrapText="1"/>
    </xf>
    <xf numFmtId="194" fontId="8" fillId="0" borderId="15" xfId="0" applyNumberFormat="1" applyFont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10.7109375" defaultRowHeight="12.75"/>
  <cols>
    <col min="1" max="1" width="38.7109375" style="5" customWidth="1"/>
    <col min="2" max="2" width="10.7109375" style="5" hidden="1" customWidth="1"/>
    <col min="3" max="3" width="0.5625" style="5" hidden="1" customWidth="1"/>
    <col min="4" max="4" width="8.8515625" style="5" hidden="1" customWidth="1"/>
    <col min="5" max="5" width="11.421875" style="2" customWidth="1"/>
    <col min="6" max="6" width="12.7109375" style="1" customWidth="1"/>
    <col min="7" max="7" width="11.57421875" style="1" customWidth="1"/>
    <col min="8" max="8" width="13.421875" style="1" customWidth="1"/>
    <col min="9" max="9" width="13.140625" style="4" customWidth="1"/>
    <col min="10" max="10" width="11.140625" style="4" customWidth="1"/>
    <col min="11" max="11" width="10.00390625" style="1" customWidth="1"/>
    <col min="12" max="12" width="10.57421875" style="1" customWidth="1"/>
    <col min="13" max="13" width="10.7109375" style="6" customWidth="1"/>
    <col min="14" max="16384" width="10.7109375" style="1" customWidth="1"/>
  </cols>
  <sheetData>
    <row r="1" spans="1:11" ht="15.7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customHeight="1">
      <c r="A2" s="58" t="s">
        <v>121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0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>
      <c r="A4" s="59" t="s">
        <v>0</v>
      </c>
      <c r="B4" s="61" t="s">
        <v>25</v>
      </c>
      <c r="C4" s="61" t="s">
        <v>26</v>
      </c>
      <c r="D4" s="61"/>
      <c r="E4" s="71" t="s">
        <v>102</v>
      </c>
      <c r="F4" s="62" t="s">
        <v>43</v>
      </c>
      <c r="G4" s="62"/>
      <c r="H4" s="66" t="s">
        <v>122</v>
      </c>
      <c r="I4" s="62" t="s">
        <v>43</v>
      </c>
      <c r="J4" s="62"/>
      <c r="K4" s="63" t="s">
        <v>72</v>
      </c>
    </row>
    <row r="5" spans="1:11" ht="15">
      <c r="A5" s="59"/>
      <c r="B5" s="61"/>
      <c r="C5" s="59" t="s">
        <v>16</v>
      </c>
      <c r="D5" s="59" t="s">
        <v>27</v>
      </c>
      <c r="E5" s="72"/>
      <c r="F5" s="60" t="s">
        <v>88</v>
      </c>
      <c r="G5" s="61" t="s">
        <v>74</v>
      </c>
      <c r="H5" s="66"/>
      <c r="I5" s="60" t="s">
        <v>73</v>
      </c>
      <c r="J5" s="61" t="s">
        <v>74</v>
      </c>
      <c r="K5" s="64"/>
    </row>
    <row r="6" spans="1:11" ht="45.75" customHeight="1">
      <c r="A6" s="59"/>
      <c r="B6" s="61"/>
      <c r="C6" s="59"/>
      <c r="D6" s="59"/>
      <c r="E6" s="73"/>
      <c r="F6" s="60"/>
      <c r="G6" s="61"/>
      <c r="H6" s="66"/>
      <c r="I6" s="60"/>
      <c r="J6" s="61"/>
      <c r="K6" s="65"/>
    </row>
    <row r="7" spans="1:13" s="3" customFormat="1" ht="19.5" customHeight="1">
      <c r="A7" s="19" t="s">
        <v>1</v>
      </c>
      <c r="B7" s="19">
        <f>SUM(C7+D7)</f>
        <v>28550</v>
      </c>
      <c r="C7" s="19">
        <f aca="true" t="shared" si="0" ref="C7:J7">SUM(C8:C13)</f>
        <v>25454</v>
      </c>
      <c r="D7" s="19">
        <f t="shared" si="0"/>
        <v>3096</v>
      </c>
      <c r="E7" s="17">
        <f t="shared" si="0"/>
        <v>105993.5</v>
      </c>
      <c r="F7" s="17">
        <f t="shared" si="0"/>
        <v>92666.2</v>
      </c>
      <c r="G7" s="17">
        <f t="shared" si="0"/>
        <v>13327.3</v>
      </c>
      <c r="H7" s="17">
        <f t="shared" si="0"/>
        <v>96544.2</v>
      </c>
      <c r="I7" s="17">
        <f t="shared" si="0"/>
        <v>83763</v>
      </c>
      <c r="J7" s="17">
        <f t="shared" si="0"/>
        <v>12781.2</v>
      </c>
      <c r="K7" s="20">
        <f aca="true" t="shared" si="1" ref="K7:K13">SUM(H7/E7*100)</f>
        <v>91.08501936439498</v>
      </c>
      <c r="L7" s="1"/>
      <c r="M7" s="7"/>
    </row>
    <row r="8" spans="1:11" ht="15.75">
      <c r="A8" s="18" t="s">
        <v>2</v>
      </c>
      <c r="B8" s="18">
        <f>SUM(C8+D8)</f>
        <v>25393</v>
      </c>
      <c r="C8" s="18">
        <v>22854</v>
      </c>
      <c r="D8" s="18">
        <v>2539</v>
      </c>
      <c r="E8" s="11">
        <f aca="true" t="shared" si="2" ref="E8:E24">SUM(F8:G8)</f>
        <v>80149.59999999999</v>
      </c>
      <c r="F8" s="15">
        <v>78613.4</v>
      </c>
      <c r="G8" s="15">
        <v>1536.2</v>
      </c>
      <c r="H8" s="21">
        <f aca="true" t="shared" si="3" ref="H8:H13">SUM(I8:J8)</f>
        <v>70059.5</v>
      </c>
      <c r="I8" s="12">
        <v>68663.5</v>
      </c>
      <c r="J8" s="12">
        <v>1396</v>
      </c>
      <c r="K8" s="21">
        <f t="shared" si="1"/>
        <v>87.41091658598422</v>
      </c>
    </row>
    <row r="9" spans="1:11" ht="15.75">
      <c r="A9" s="18" t="s">
        <v>38</v>
      </c>
      <c r="B9" s="18"/>
      <c r="C9" s="18"/>
      <c r="D9" s="18"/>
      <c r="E9" s="11">
        <f t="shared" si="2"/>
        <v>12782.400000000001</v>
      </c>
      <c r="F9" s="15">
        <v>6894.8</v>
      </c>
      <c r="G9" s="15">
        <v>5887.6</v>
      </c>
      <c r="H9" s="21">
        <f t="shared" si="3"/>
        <v>11720.6</v>
      </c>
      <c r="I9" s="12">
        <v>6430.3</v>
      </c>
      <c r="J9" s="12">
        <v>5290.3</v>
      </c>
      <c r="K9" s="21">
        <f t="shared" si="1"/>
        <v>91.69326574039303</v>
      </c>
    </row>
    <row r="10" spans="1:11" ht="15.75">
      <c r="A10" s="18" t="s">
        <v>86</v>
      </c>
      <c r="B10" s="18">
        <f>SUM(C10+D10)</f>
        <v>1940</v>
      </c>
      <c r="C10" s="18">
        <v>1940</v>
      </c>
      <c r="D10" s="18"/>
      <c r="E10" s="11">
        <f t="shared" si="2"/>
        <v>6808</v>
      </c>
      <c r="F10" s="15">
        <v>6808</v>
      </c>
      <c r="G10" s="15">
        <v>0</v>
      </c>
      <c r="H10" s="21">
        <f>SUM(I10:J10)</f>
        <v>8059</v>
      </c>
      <c r="I10" s="12">
        <v>8059</v>
      </c>
      <c r="J10" s="12"/>
      <c r="K10" s="21">
        <f t="shared" si="1"/>
        <v>118.37544065804934</v>
      </c>
    </row>
    <row r="11" spans="1:11" ht="15.75">
      <c r="A11" s="18" t="s">
        <v>67</v>
      </c>
      <c r="B11" s="18">
        <f aca="true" t="shared" si="4" ref="B11:B18">SUM(C11+D11)</f>
        <v>48</v>
      </c>
      <c r="C11" s="18"/>
      <c r="D11" s="18">
        <v>48</v>
      </c>
      <c r="E11" s="11">
        <f t="shared" si="2"/>
        <v>556</v>
      </c>
      <c r="F11" s="15"/>
      <c r="G11" s="15">
        <v>556</v>
      </c>
      <c r="H11" s="21">
        <f>SUM(I11:J11)</f>
        <v>563.2</v>
      </c>
      <c r="I11" s="12"/>
      <c r="J11" s="12">
        <v>563.2</v>
      </c>
      <c r="K11" s="21">
        <f t="shared" si="1"/>
        <v>101.29496402877697</v>
      </c>
    </row>
    <row r="12" spans="1:11" ht="15.75">
      <c r="A12" s="18" t="s">
        <v>14</v>
      </c>
      <c r="B12" s="18">
        <f t="shared" si="4"/>
        <v>509</v>
      </c>
      <c r="C12" s="18"/>
      <c r="D12" s="18">
        <v>509</v>
      </c>
      <c r="E12" s="11">
        <f t="shared" si="2"/>
        <v>5337.5</v>
      </c>
      <c r="F12" s="15"/>
      <c r="G12" s="15">
        <v>5337.5</v>
      </c>
      <c r="H12" s="21">
        <f t="shared" si="3"/>
        <v>5522.7</v>
      </c>
      <c r="I12" s="12"/>
      <c r="J12" s="12">
        <v>5522.7</v>
      </c>
      <c r="K12" s="21">
        <f t="shared" si="1"/>
        <v>103.46978922716627</v>
      </c>
    </row>
    <row r="13" spans="1:11" ht="15.75">
      <c r="A13" s="18" t="s">
        <v>3</v>
      </c>
      <c r="B13" s="18">
        <f t="shared" si="4"/>
        <v>660</v>
      </c>
      <c r="C13" s="18">
        <v>660</v>
      </c>
      <c r="D13" s="18"/>
      <c r="E13" s="11">
        <f t="shared" si="2"/>
        <v>360</v>
      </c>
      <c r="F13" s="15">
        <v>350</v>
      </c>
      <c r="G13" s="15">
        <v>10</v>
      </c>
      <c r="H13" s="21">
        <f t="shared" si="3"/>
        <v>619.2</v>
      </c>
      <c r="I13" s="12">
        <v>610.2</v>
      </c>
      <c r="J13" s="12">
        <v>9</v>
      </c>
      <c r="K13" s="21">
        <f t="shared" si="1"/>
        <v>172.00000000000003</v>
      </c>
    </row>
    <row r="14" spans="1:13" s="3" customFormat="1" ht="15.75" customHeight="1">
      <c r="A14" s="19" t="s">
        <v>8</v>
      </c>
      <c r="B14" s="19">
        <f t="shared" si="4"/>
        <v>4922</v>
      </c>
      <c r="C14" s="19">
        <f>SUM(C15:C22)</f>
        <v>3029</v>
      </c>
      <c r="D14" s="19">
        <f>SUM(D15:D22)</f>
        <v>1893</v>
      </c>
      <c r="E14" s="17">
        <f aca="true" t="shared" si="5" ref="E14:J14">SUM(E15:E23)</f>
        <v>9895.7</v>
      </c>
      <c r="F14" s="17">
        <f t="shared" si="5"/>
        <v>9381.7</v>
      </c>
      <c r="G14" s="17">
        <f t="shared" si="5"/>
        <v>514</v>
      </c>
      <c r="H14" s="17">
        <f t="shared" si="5"/>
        <v>12410.199999999999</v>
      </c>
      <c r="I14" s="17">
        <f t="shared" si="5"/>
        <v>11453.8</v>
      </c>
      <c r="J14" s="17">
        <f t="shared" si="5"/>
        <v>956.4</v>
      </c>
      <c r="K14" s="20">
        <f>SUM(H14/E14*100)</f>
        <v>125.41002657720017</v>
      </c>
      <c r="L14" s="1"/>
      <c r="M14" s="7"/>
    </row>
    <row r="15" spans="1:11" ht="15.75">
      <c r="A15" s="18" t="s">
        <v>15</v>
      </c>
      <c r="B15" s="18">
        <f t="shared" si="4"/>
        <v>1130</v>
      </c>
      <c r="C15" s="18">
        <v>565</v>
      </c>
      <c r="D15" s="18">
        <v>565</v>
      </c>
      <c r="E15" s="11">
        <f t="shared" si="2"/>
        <v>3800</v>
      </c>
      <c r="F15" s="15">
        <v>3800</v>
      </c>
      <c r="G15" s="15"/>
      <c r="H15" s="21">
        <f aca="true" t="shared" si="6" ref="H15:H23">SUM(I15:J15)</f>
        <v>3550.1</v>
      </c>
      <c r="I15" s="12">
        <v>3550.1</v>
      </c>
      <c r="J15" s="12"/>
      <c r="K15" s="21">
        <f>SUM(H15/E15*100)</f>
        <v>93.42368421052632</v>
      </c>
    </row>
    <row r="16" spans="1:11" ht="15.75">
      <c r="A16" s="18" t="s">
        <v>4</v>
      </c>
      <c r="B16" s="18">
        <f t="shared" si="4"/>
        <v>107</v>
      </c>
      <c r="C16" s="18">
        <v>107</v>
      </c>
      <c r="D16" s="18"/>
      <c r="E16" s="11">
        <f t="shared" si="2"/>
        <v>505</v>
      </c>
      <c r="F16" s="15">
        <v>155</v>
      </c>
      <c r="G16" s="15">
        <v>350</v>
      </c>
      <c r="H16" s="21">
        <f>SUM(I16:J16)</f>
        <v>1052.2</v>
      </c>
      <c r="I16" s="12">
        <v>420.3</v>
      </c>
      <c r="J16" s="12">
        <v>631.9</v>
      </c>
      <c r="K16" s="21">
        <f>SUM(H16/E16*100)</f>
        <v>208.35643564356437</v>
      </c>
    </row>
    <row r="17" spans="1:11" ht="31.5">
      <c r="A17" s="18" t="s">
        <v>68</v>
      </c>
      <c r="B17" s="18"/>
      <c r="C17" s="18"/>
      <c r="D17" s="18"/>
      <c r="E17" s="11">
        <f t="shared" si="2"/>
        <v>532</v>
      </c>
      <c r="F17" s="15">
        <v>452</v>
      </c>
      <c r="G17" s="15">
        <v>80</v>
      </c>
      <c r="H17" s="21">
        <f>SUM(I17:J17)</f>
        <v>436.2</v>
      </c>
      <c r="I17" s="12">
        <v>334</v>
      </c>
      <c r="J17" s="12">
        <v>102.2</v>
      </c>
      <c r="K17" s="21">
        <f>SUM(H17/E17*100)</f>
        <v>81.99248120300751</v>
      </c>
    </row>
    <row r="18" spans="1:11" ht="31.5">
      <c r="A18" s="18" t="s">
        <v>44</v>
      </c>
      <c r="B18" s="18">
        <f t="shared" si="4"/>
        <v>49</v>
      </c>
      <c r="C18" s="18">
        <v>49</v>
      </c>
      <c r="D18" s="18"/>
      <c r="E18" s="11">
        <f t="shared" si="2"/>
        <v>126.4</v>
      </c>
      <c r="F18" s="15">
        <v>126.4</v>
      </c>
      <c r="G18" s="15"/>
      <c r="H18" s="21">
        <f t="shared" si="6"/>
        <v>402.7</v>
      </c>
      <c r="I18" s="12">
        <v>402.7</v>
      </c>
      <c r="J18" s="12"/>
      <c r="K18" s="21">
        <f>SUM(H18/E18*100)</f>
        <v>318.59177215189874</v>
      </c>
    </row>
    <row r="19" spans="1:11" ht="44.25" customHeight="1">
      <c r="A19" s="18" t="s">
        <v>64</v>
      </c>
      <c r="B19" s="18"/>
      <c r="C19" s="18"/>
      <c r="D19" s="18"/>
      <c r="E19" s="11">
        <f t="shared" si="2"/>
        <v>1014.1</v>
      </c>
      <c r="F19" s="15">
        <v>1014.1</v>
      </c>
      <c r="G19" s="15"/>
      <c r="H19" s="21">
        <f t="shared" si="6"/>
        <v>1113.5</v>
      </c>
      <c r="I19" s="12">
        <v>1107.8</v>
      </c>
      <c r="J19" s="12">
        <v>5.7</v>
      </c>
      <c r="K19" s="21"/>
    </row>
    <row r="20" spans="1:11" ht="15.75">
      <c r="A20" s="18" t="s">
        <v>5</v>
      </c>
      <c r="B20" s="18">
        <f>SUM(C20+D20)</f>
        <v>218</v>
      </c>
      <c r="C20" s="18">
        <v>218</v>
      </c>
      <c r="D20" s="18"/>
      <c r="E20" s="11">
        <f t="shared" si="2"/>
        <v>596.5</v>
      </c>
      <c r="F20" s="15">
        <v>596.5</v>
      </c>
      <c r="G20" s="15"/>
      <c r="H20" s="21">
        <f t="shared" si="6"/>
        <v>1711.2</v>
      </c>
      <c r="I20" s="12">
        <v>1711.2</v>
      </c>
      <c r="J20" s="12"/>
      <c r="K20" s="21">
        <f aca="true" t="shared" si="7" ref="K20:K28">SUM(H20/E20*100)</f>
        <v>286.8734283319363</v>
      </c>
    </row>
    <row r="21" spans="1:11" ht="31.5">
      <c r="A21" s="18" t="s">
        <v>46</v>
      </c>
      <c r="B21" s="18">
        <f>SUM(C21+D21)</f>
        <v>2656</v>
      </c>
      <c r="C21" s="18">
        <v>1328</v>
      </c>
      <c r="D21" s="18">
        <v>1328</v>
      </c>
      <c r="E21" s="11">
        <f t="shared" si="2"/>
        <v>2959</v>
      </c>
      <c r="F21" s="15">
        <v>2875</v>
      </c>
      <c r="G21" s="15">
        <v>84</v>
      </c>
      <c r="H21" s="21">
        <f t="shared" si="6"/>
        <v>3267.3999999999996</v>
      </c>
      <c r="I21" s="12">
        <v>3056.2</v>
      </c>
      <c r="J21" s="12">
        <v>211.2</v>
      </c>
      <c r="K21" s="21">
        <f t="shared" si="7"/>
        <v>110.42244001351807</v>
      </c>
    </row>
    <row r="22" spans="1:11" ht="15.75" customHeight="1">
      <c r="A22" s="18" t="s">
        <v>92</v>
      </c>
      <c r="B22" s="18">
        <f>SUM(C22+D22)</f>
        <v>762</v>
      </c>
      <c r="C22" s="18">
        <v>762</v>
      </c>
      <c r="D22" s="18"/>
      <c r="E22" s="11">
        <f t="shared" si="2"/>
        <v>362.7</v>
      </c>
      <c r="F22" s="15">
        <v>362.7</v>
      </c>
      <c r="G22" s="15"/>
      <c r="H22" s="21">
        <f t="shared" si="6"/>
        <v>887.1</v>
      </c>
      <c r="I22" s="12">
        <v>881.7</v>
      </c>
      <c r="J22" s="12">
        <v>5.4</v>
      </c>
      <c r="K22" s="21">
        <f t="shared" si="7"/>
        <v>244.58229942100914</v>
      </c>
    </row>
    <row r="23" spans="1:11" ht="15.75" customHeight="1">
      <c r="A23" s="18" t="s">
        <v>94</v>
      </c>
      <c r="B23" s="18"/>
      <c r="C23" s="18"/>
      <c r="D23" s="18"/>
      <c r="E23" s="11">
        <f t="shared" si="2"/>
        <v>0</v>
      </c>
      <c r="F23" s="15"/>
      <c r="G23" s="15"/>
      <c r="H23" s="21">
        <f t="shared" si="6"/>
        <v>-10.2</v>
      </c>
      <c r="I23" s="12">
        <v>-10.2</v>
      </c>
      <c r="J23" s="12"/>
      <c r="K23" s="21"/>
    </row>
    <row r="24" spans="1:13" s="3" customFormat="1" ht="16.5" customHeight="1">
      <c r="A24" s="19" t="s">
        <v>76</v>
      </c>
      <c r="B24" s="19">
        <f>SUM(B7+B14)</f>
        <v>33472</v>
      </c>
      <c r="C24" s="19">
        <f>SUM(C7+C14)</f>
        <v>28483</v>
      </c>
      <c r="D24" s="19">
        <f>SUM(D7+D14)</f>
        <v>4989</v>
      </c>
      <c r="E24" s="17">
        <f t="shared" si="2"/>
        <v>115889.2</v>
      </c>
      <c r="F24" s="52">
        <f>SUM(F7+F14)</f>
        <v>102047.9</v>
      </c>
      <c r="G24" s="52">
        <f>SUM(G7+G14)</f>
        <v>13841.3</v>
      </c>
      <c r="H24" s="20">
        <f>SUM(H7+H14)</f>
        <v>108954.4</v>
      </c>
      <c r="I24" s="20">
        <f>SUM(I7+I14)</f>
        <v>95216.8</v>
      </c>
      <c r="J24" s="20">
        <f>SUM(J7+J14)</f>
        <v>13737.6</v>
      </c>
      <c r="K24" s="20">
        <f t="shared" si="7"/>
        <v>94.01600839422483</v>
      </c>
      <c r="L24" s="1"/>
      <c r="M24" s="7"/>
    </row>
    <row r="25" spans="1:13" s="3" customFormat="1" ht="15" customHeight="1">
      <c r="A25" s="19" t="s">
        <v>77</v>
      </c>
      <c r="B25" s="19"/>
      <c r="C25" s="19"/>
      <c r="D25" s="19"/>
      <c r="E25" s="17">
        <f aca="true" t="shared" si="8" ref="E25:J25">E26+E78+E80+E82</f>
        <v>212490.02</v>
      </c>
      <c r="F25" s="17">
        <f t="shared" si="8"/>
        <v>209602.62</v>
      </c>
      <c r="G25" s="17">
        <f t="shared" si="8"/>
        <v>30613.900000000005</v>
      </c>
      <c r="H25" s="17">
        <f t="shared" si="8"/>
        <v>163729.3</v>
      </c>
      <c r="I25" s="17">
        <f t="shared" si="8"/>
        <v>161025.80000000002</v>
      </c>
      <c r="J25" s="17">
        <f t="shared" si="8"/>
        <v>25900.600000000002</v>
      </c>
      <c r="K25" s="20">
        <f t="shared" si="7"/>
        <v>77.05270111038627</v>
      </c>
      <c r="M25" s="7"/>
    </row>
    <row r="26" spans="1:13" s="3" customFormat="1" ht="45" customHeight="1">
      <c r="A26" s="19" t="s">
        <v>33</v>
      </c>
      <c r="B26" s="19"/>
      <c r="C26" s="19"/>
      <c r="D26" s="19"/>
      <c r="E26" s="17">
        <f aca="true" t="shared" si="9" ref="E26:J26">SUM(E27,E29,E42,E73)</f>
        <v>212436.02</v>
      </c>
      <c r="F26" s="17">
        <f t="shared" si="9"/>
        <v>209630.52</v>
      </c>
      <c r="G26" s="17">
        <f t="shared" si="9"/>
        <v>30532.000000000004</v>
      </c>
      <c r="H26" s="17">
        <f t="shared" si="9"/>
        <v>163732.8</v>
      </c>
      <c r="I26" s="17">
        <f t="shared" si="9"/>
        <v>161111.2</v>
      </c>
      <c r="J26" s="17">
        <f t="shared" si="9"/>
        <v>25818.7</v>
      </c>
      <c r="K26" s="20">
        <f t="shared" si="7"/>
        <v>77.073935013469</v>
      </c>
      <c r="M26" s="7"/>
    </row>
    <row r="27" spans="1:11" ht="31.5">
      <c r="A27" s="19" t="s">
        <v>47</v>
      </c>
      <c r="B27" s="19"/>
      <c r="C27" s="19"/>
      <c r="D27" s="19"/>
      <c r="E27" s="17">
        <f aca="true" t="shared" si="10" ref="E27:J27">E28</f>
        <v>18890.3</v>
      </c>
      <c r="F27" s="17">
        <f t="shared" si="10"/>
        <v>18890.3</v>
      </c>
      <c r="G27" s="17">
        <f t="shared" si="10"/>
        <v>23420.2</v>
      </c>
      <c r="H27" s="17">
        <f t="shared" si="10"/>
        <v>17316.2</v>
      </c>
      <c r="I27" s="17">
        <f t="shared" si="10"/>
        <v>17316.2</v>
      </c>
      <c r="J27" s="17">
        <f t="shared" si="10"/>
        <v>20116.8</v>
      </c>
      <c r="K27" s="20">
        <f t="shared" si="7"/>
        <v>91.6671519245327</v>
      </c>
    </row>
    <row r="28" spans="1:11" ht="31.5">
      <c r="A28" s="18" t="s">
        <v>90</v>
      </c>
      <c r="B28" s="19"/>
      <c r="C28" s="19"/>
      <c r="D28" s="19"/>
      <c r="E28" s="11">
        <f>F28</f>
        <v>18890.3</v>
      </c>
      <c r="F28" s="11">
        <v>18890.3</v>
      </c>
      <c r="G28" s="11">
        <v>23420.2</v>
      </c>
      <c r="H28" s="13">
        <f>I28</f>
        <v>17316.2</v>
      </c>
      <c r="I28" s="13">
        <v>17316.2</v>
      </c>
      <c r="J28" s="13">
        <v>20116.8</v>
      </c>
      <c r="K28" s="21">
        <f t="shared" si="7"/>
        <v>91.6671519245327</v>
      </c>
    </row>
    <row r="29" spans="1:11" ht="31.5">
      <c r="A29" s="19" t="s">
        <v>45</v>
      </c>
      <c r="B29" s="19"/>
      <c r="C29" s="19"/>
      <c r="D29" s="19"/>
      <c r="E29" s="17">
        <f aca="true" t="shared" si="11" ref="E29:J29">E30+E31+E32+E33+E34+E35+E36+E37+E38+E39+E40+E41</f>
        <v>42309.52</v>
      </c>
      <c r="F29" s="17">
        <f t="shared" si="11"/>
        <v>39305.42</v>
      </c>
      <c r="G29" s="17">
        <f t="shared" si="11"/>
        <v>3004.1000000000004</v>
      </c>
      <c r="H29" s="17">
        <f t="shared" si="11"/>
        <v>19275.6</v>
      </c>
      <c r="I29" s="17">
        <f t="shared" si="11"/>
        <v>16475.4</v>
      </c>
      <c r="J29" s="17">
        <f t="shared" si="11"/>
        <v>2800.2</v>
      </c>
      <c r="K29" s="20">
        <f aca="true" t="shared" si="12" ref="K29:K84">SUM(H29/E29*100)</f>
        <v>45.558540961939535</v>
      </c>
    </row>
    <row r="30" spans="1:11" ht="139.5" customHeight="1">
      <c r="A30" s="25" t="s">
        <v>118</v>
      </c>
      <c r="B30" s="19"/>
      <c r="C30" s="19"/>
      <c r="D30" s="19"/>
      <c r="E30" s="53">
        <f>F30+G30</f>
        <v>11552.6</v>
      </c>
      <c r="F30" s="53">
        <v>11552.6</v>
      </c>
      <c r="G30" s="53"/>
      <c r="H30" s="11">
        <f>I30+J30</f>
        <v>1381.3</v>
      </c>
      <c r="I30" s="11">
        <v>1381.3</v>
      </c>
      <c r="J30" s="11"/>
      <c r="K30" s="21">
        <f t="shared" si="12"/>
        <v>11.956615826740299</v>
      </c>
    </row>
    <row r="31" spans="1:11" ht="94.5" customHeight="1">
      <c r="A31" s="18" t="s">
        <v>111</v>
      </c>
      <c r="B31" s="18"/>
      <c r="C31" s="18"/>
      <c r="D31" s="18"/>
      <c r="E31" s="53">
        <f>F31</f>
        <v>352.6</v>
      </c>
      <c r="F31" s="53">
        <v>352.6</v>
      </c>
      <c r="G31" s="53"/>
      <c r="H31" s="11">
        <f>I31</f>
        <v>352.6</v>
      </c>
      <c r="I31" s="11">
        <v>352.6</v>
      </c>
      <c r="J31" s="11"/>
      <c r="K31" s="21">
        <f t="shared" si="12"/>
        <v>100</v>
      </c>
    </row>
    <row r="32" spans="1:11" ht="60" customHeight="1">
      <c r="A32" s="18" t="s">
        <v>108</v>
      </c>
      <c r="B32" s="19"/>
      <c r="C32" s="19"/>
      <c r="D32" s="19"/>
      <c r="E32" s="53">
        <f>F32</f>
        <v>681.4</v>
      </c>
      <c r="F32" s="53">
        <v>681.4</v>
      </c>
      <c r="G32" s="53"/>
      <c r="H32" s="11">
        <f>I32</f>
        <v>681.4</v>
      </c>
      <c r="I32" s="11">
        <v>681.4</v>
      </c>
      <c r="J32" s="11"/>
      <c r="K32" s="21">
        <f t="shared" si="12"/>
        <v>100</v>
      </c>
    </row>
    <row r="33" spans="1:11" ht="46.5" customHeight="1">
      <c r="A33" s="18" t="s">
        <v>112</v>
      </c>
      <c r="B33" s="19"/>
      <c r="C33" s="19"/>
      <c r="D33" s="19"/>
      <c r="E33" s="53">
        <f>F33</f>
        <v>56.3</v>
      </c>
      <c r="F33" s="53">
        <v>56.3</v>
      </c>
      <c r="G33" s="53"/>
      <c r="H33" s="11">
        <f>I33</f>
        <v>56.3</v>
      </c>
      <c r="I33" s="11">
        <v>56.3</v>
      </c>
      <c r="J33" s="11"/>
      <c r="K33" s="21">
        <f t="shared" si="12"/>
        <v>100</v>
      </c>
    </row>
    <row r="34" spans="1:11" ht="106.5" customHeight="1">
      <c r="A34" s="18" t="s">
        <v>104</v>
      </c>
      <c r="B34" s="19"/>
      <c r="C34" s="19"/>
      <c r="D34" s="19"/>
      <c r="E34" s="53">
        <f>G34</f>
        <v>1548.2</v>
      </c>
      <c r="F34" s="53"/>
      <c r="G34" s="53">
        <v>1548.2</v>
      </c>
      <c r="H34" s="11">
        <f>J34</f>
        <v>1422.5</v>
      </c>
      <c r="I34" s="11">
        <v>0</v>
      </c>
      <c r="J34" s="11">
        <v>1422.5</v>
      </c>
      <c r="K34" s="21">
        <f t="shared" si="12"/>
        <v>91.88089394135125</v>
      </c>
    </row>
    <row r="35" spans="1:11" ht="62.25" customHeight="1">
      <c r="A35" s="23" t="s">
        <v>95</v>
      </c>
      <c r="B35" s="18"/>
      <c r="C35" s="18"/>
      <c r="D35" s="18"/>
      <c r="E35" s="24">
        <f>F35+G35</f>
        <v>2971.4</v>
      </c>
      <c r="F35" s="24">
        <v>1600</v>
      </c>
      <c r="G35" s="24">
        <v>1371.4</v>
      </c>
      <c r="H35" s="11">
        <f>I35+J35</f>
        <v>2619.7</v>
      </c>
      <c r="I35" s="11">
        <v>1326.5</v>
      </c>
      <c r="J35" s="11">
        <v>1293.2</v>
      </c>
      <c r="K35" s="21">
        <f t="shared" si="12"/>
        <v>88.16382849835094</v>
      </c>
    </row>
    <row r="36" spans="1:11" ht="93" customHeight="1">
      <c r="A36" s="18" t="s">
        <v>114</v>
      </c>
      <c r="B36" s="18"/>
      <c r="C36" s="18"/>
      <c r="D36" s="18"/>
      <c r="E36" s="24">
        <f>G36</f>
        <v>84.5</v>
      </c>
      <c r="F36" s="24"/>
      <c r="G36" s="24">
        <v>84.5</v>
      </c>
      <c r="H36" s="11">
        <f>J36</f>
        <v>84.5</v>
      </c>
      <c r="I36" s="11"/>
      <c r="J36" s="11">
        <v>84.5</v>
      </c>
      <c r="K36" s="21">
        <f t="shared" si="12"/>
        <v>100</v>
      </c>
    </row>
    <row r="37" spans="1:11" ht="233.25" customHeight="1">
      <c r="A37" s="23" t="s">
        <v>113</v>
      </c>
      <c r="B37" s="18"/>
      <c r="C37" s="18"/>
      <c r="D37" s="18"/>
      <c r="E37" s="24">
        <f>F37</f>
        <v>964.92</v>
      </c>
      <c r="F37" s="24">
        <v>964.92</v>
      </c>
      <c r="G37" s="24"/>
      <c r="H37" s="11">
        <f>I37+J37</f>
        <v>45.9</v>
      </c>
      <c r="I37" s="11">
        <v>45.9</v>
      </c>
      <c r="J37" s="11"/>
      <c r="K37" s="21">
        <f t="shared" si="12"/>
        <v>4.7568710359408035</v>
      </c>
    </row>
    <row r="38" spans="1:11" ht="92.25" customHeight="1">
      <c r="A38" s="23" t="s">
        <v>96</v>
      </c>
      <c r="B38" s="18"/>
      <c r="C38" s="18"/>
      <c r="D38" s="18"/>
      <c r="E38" s="24">
        <f aca="true" t="shared" si="13" ref="E38:E46">F38</f>
        <v>13.4</v>
      </c>
      <c r="F38" s="24">
        <v>13.4</v>
      </c>
      <c r="G38" s="24"/>
      <c r="H38" s="11">
        <f aca="true" t="shared" si="14" ref="H38:H43">I38</f>
        <v>13.4</v>
      </c>
      <c r="I38" s="11">
        <v>13.4</v>
      </c>
      <c r="J38" s="11"/>
      <c r="K38" s="21">
        <f t="shared" si="12"/>
        <v>100</v>
      </c>
    </row>
    <row r="39" spans="1:11" ht="156.75" customHeight="1">
      <c r="A39" s="23" t="s">
        <v>97</v>
      </c>
      <c r="B39" s="18"/>
      <c r="C39" s="18"/>
      <c r="D39" s="18"/>
      <c r="E39" s="24">
        <f t="shared" si="13"/>
        <v>704.7</v>
      </c>
      <c r="F39" s="24">
        <v>704.7</v>
      </c>
      <c r="G39" s="24"/>
      <c r="H39" s="11">
        <f t="shared" si="14"/>
        <v>564</v>
      </c>
      <c r="I39" s="11">
        <v>564</v>
      </c>
      <c r="J39" s="11"/>
      <c r="K39" s="21">
        <f t="shared" si="12"/>
        <v>80.0340570455513</v>
      </c>
    </row>
    <row r="40" spans="1:11" ht="78.75" customHeight="1">
      <c r="A40" s="25" t="s">
        <v>120</v>
      </c>
      <c r="B40" s="26"/>
      <c r="C40" s="27"/>
      <c r="D40" s="27"/>
      <c r="E40" s="24">
        <f t="shared" si="13"/>
        <v>17568.9</v>
      </c>
      <c r="F40" s="24">
        <v>17568.9</v>
      </c>
      <c r="G40" s="24"/>
      <c r="H40" s="11">
        <f t="shared" si="14"/>
        <v>12054</v>
      </c>
      <c r="I40" s="11">
        <v>12054</v>
      </c>
      <c r="J40" s="11"/>
      <c r="K40" s="21">
        <f>SUM(H40/E40*100)</f>
        <v>68.60987312808427</v>
      </c>
    </row>
    <row r="41" spans="1:11" ht="96.75" customHeight="1">
      <c r="A41" s="25" t="s">
        <v>119</v>
      </c>
      <c r="B41" s="26"/>
      <c r="C41" s="27"/>
      <c r="D41" s="27"/>
      <c r="E41" s="24">
        <f t="shared" si="13"/>
        <v>5810.6</v>
      </c>
      <c r="F41" s="24">
        <v>5810.6</v>
      </c>
      <c r="G41" s="24"/>
      <c r="H41" s="11">
        <f t="shared" si="14"/>
        <v>0</v>
      </c>
      <c r="I41" s="11">
        <v>0</v>
      </c>
      <c r="J41" s="11"/>
      <c r="K41" s="21">
        <f>SUM(H41/E41*100)</f>
        <v>0</v>
      </c>
    </row>
    <row r="42" spans="1:24" ht="31.5">
      <c r="A42" s="19" t="s">
        <v>62</v>
      </c>
      <c r="B42" s="19"/>
      <c r="C42" s="19"/>
      <c r="D42" s="19"/>
      <c r="E42" s="28">
        <f t="shared" si="13"/>
        <v>142746.59999999998</v>
      </c>
      <c r="F42" s="17">
        <f>SUM(F44:F72)+F43</f>
        <v>142746.59999999998</v>
      </c>
      <c r="G42" s="17">
        <f>SUM(G44:G72)</f>
        <v>585.4</v>
      </c>
      <c r="H42" s="17">
        <f t="shared" si="14"/>
        <v>119269.70000000001</v>
      </c>
      <c r="I42" s="17">
        <f>SUM(I44:I72)+I43</f>
        <v>119269.70000000001</v>
      </c>
      <c r="J42" s="17">
        <f>SUM(J44:J72)</f>
        <v>552.3</v>
      </c>
      <c r="K42" s="20">
        <f t="shared" si="12"/>
        <v>83.55344365470003</v>
      </c>
      <c r="M42" s="9"/>
      <c r="N42" s="76"/>
      <c r="O42" s="8"/>
      <c r="P42" s="8"/>
      <c r="Q42" s="76"/>
      <c r="R42" s="8"/>
      <c r="S42" s="8"/>
      <c r="T42" s="76"/>
      <c r="U42" s="10"/>
      <c r="V42" s="10"/>
      <c r="W42" s="8"/>
      <c r="X42" s="8"/>
    </row>
    <row r="43" spans="1:24" ht="90" customHeight="1">
      <c r="A43" s="18" t="s">
        <v>100</v>
      </c>
      <c r="B43" s="19"/>
      <c r="C43" s="19"/>
      <c r="D43" s="19"/>
      <c r="E43" s="24">
        <f>F43</f>
        <v>433.3</v>
      </c>
      <c r="F43" s="11">
        <v>433.3</v>
      </c>
      <c r="G43" s="11"/>
      <c r="H43" s="11">
        <f t="shared" si="14"/>
        <v>149.6</v>
      </c>
      <c r="I43" s="11">
        <v>149.6</v>
      </c>
      <c r="J43" s="11"/>
      <c r="K43" s="21">
        <f t="shared" si="12"/>
        <v>34.52573274867297</v>
      </c>
      <c r="M43" s="9"/>
      <c r="N43" s="76"/>
      <c r="O43" s="8"/>
      <c r="P43" s="8"/>
      <c r="Q43" s="76"/>
      <c r="R43" s="8"/>
      <c r="S43" s="8"/>
      <c r="T43" s="76"/>
      <c r="U43" s="10"/>
      <c r="V43" s="10"/>
      <c r="W43" s="8"/>
      <c r="X43" s="8"/>
    </row>
    <row r="44" spans="1:11" ht="63">
      <c r="A44" s="29" t="s">
        <v>39</v>
      </c>
      <c r="B44" s="30"/>
      <c r="C44" s="30"/>
      <c r="D44" s="30"/>
      <c r="E44" s="24">
        <f t="shared" si="13"/>
        <v>6566.6</v>
      </c>
      <c r="F44" s="12">
        <v>6566.6</v>
      </c>
      <c r="G44" s="15"/>
      <c r="H44" s="21">
        <f>SUM(I44:J44)</f>
        <v>5125</v>
      </c>
      <c r="I44" s="12">
        <v>5125</v>
      </c>
      <c r="J44" s="12"/>
      <c r="K44" s="21">
        <f t="shared" si="12"/>
        <v>78.04647762921451</v>
      </c>
    </row>
    <row r="45" spans="1:11" ht="61.5" customHeight="1">
      <c r="A45" s="31" t="s">
        <v>69</v>
      </c>
      <c r="B45" s="30"/>
      <c r="C45" s="30"/>
      <c r="D45" s="30"/>
      <c r="E45" s="24">
        <f t="shared" si="13"/>
        <v>998.4</v>
      </c>
      <c r="F45" s="12">
        <v>998.4</v>
      </c>
      <c r="G45" s="15"/>
      <c r="H45" s="21">
        <f>I45</f>
        <v>535.6</v>
      </c>
      <c r="I45" s="12">
        <v>535.6</v>
      </c>
      <c r="J45" s="12"/>
      <c r="K45" s="21">
        <f t="shared" si="12"/>
        <v>53.645833333333336</v>
      </c>
    </row>
    <row r="46" spans="1:11" ht="111.75" customHeight="1">
      <c r="A46" s="32" t="s">
        <v>70</v>
      </c>
      <c r="B46" s="30"/>
      <c r="C46" s="30"/>
      <c r="D46" s="30"/>
      <c r="E46" s="24">
        <f t="shared" si="13"/>
        <v>157.7</v>
      </c>
      <c r="F46" s="12">
        <v>157.7</v>
      </c>
      <c r="G46" s="15"/>
      <c r="H46" s="21">
        <f>SUM(I46:J46)</f>
        <v>122.7</v>
      </c>
      <c r="I46" s="12">
        <v>122.7</v>
      </c>
      <c r="J46" s="12"/>
      <c r="K46" s="21">
        <f t="shared" si="12"/>
        <v>77.80596068484465</v>
      </c>
    </row>
    <row r="47" spans="1:11" ht="63">
      <c r="A47" s="29" t="s">
        <v>28</v>
      </c>
      <c r="B47" s="30"/>
      <c r="C47" s="30"/>
      <c r="D47" s="30"/>
      <c r="E47" s="11">
        <f>F47</f>
        <v>386.4</v>
      </c>
      <c r="F47" s="12">
        <v>386.4</v>
      </c>
      <c r="G47" s="15">
        <v>386.4</v>
      </c>
      <c r="H47" s="21">
        <f>I47</f>
        <v>386.4</v>
      </c>
      <c r="I47" s="12">
        <v>386.4</v>
      </c>
      <c r="J47" s="12">
        <v>386.4</v>
      </c>
      <c r="K47" s="21">
        <f t="shared" si="12"/>
        <v>100</v>
      </c>
    </row>
    <row r="48" spans="1:11" ht="62.25" customHeight="1">
      <c r="A48" s="29" t="s">
        <v>48</v>
      </c>
      <c r="B48" s="30"/>
      <c r="C48" s="30"/>
      <c r="D48" s="30"/>
      <c r="E48" s="11">
        <f>SUM(F48:G48)</f>
        <v>567.7</v>
      </c>
      <c r="F48" s="12">
        <v>567.7</v>
      </c>
      <c r="G48" s="15"/>
      <c r="H48" s="21">
        <f>I48</f>
        <v>472.9</v>
      </c>
      <c r="I48" s="12">
        <v>472.9</v>
      </c>
      <c r="J48" s="12"/>
      <c r="K48" s="21">
        <f t="shared" si="12"/>
        <v>83.30103928131054</v>
      </c>
    </row>
    <row r="49" spans="1:11" ht="128.25" customHeight="1">
      <c r="A49" s="29" t="s">
        <v>61</v>
      </c>
      <c r="B49" s="30"/>
      <c r="C49" s="30"/>
      <c r="D49" s="30"/>
      <c r="E49" s="11">
        <f>F49</f>
        <v>3900.2</v>
      </c>
      <c r="F49" s="12">
        <v>3900.2</v>
      </c>
      <c r="G49" s="15"/>
      <c r="H49" s="21">
        <f>I49</f>
        <v>3173.1</v>
      </c>
      <c r="I49" s="12">
        <v>3173.1</v>
      </c>
      <c r="J49" s="12"/>
      <c r="K49" s="21">
        <f t="shared" si="12"/>
        <v>81.35736628890827</v>
      </c>
    </row>
    <row r="50" spans="1:11" ht="45" customHeight="1">
      <c r="A50" s="29" t="s">
        <v>49</v>
      </c>
      <c r="B50" s="30"/>
      <c r="C50" s="30"/>
      <c r="D50" s="30"/>
      <c r="E50" s="11">
        <f>SUM(F50:G50)</f>
        <v>404.8</v>
      </c>
      <c r="F50" s="12">
        <v>404.8</v>
      </c>
      <c r="G50" s="15"/>
      <c r="H50" s="21">
        <f>I50</f>
        <v>319</v>
      </c>
      <c r="I50" s="12">
        <v>319</v>
      </c>
      <c r="J50" s="12"/>
      <c r="K50" s="21">
        <f t="shared" si="12"/>
        <v>78.80434782608695</v>
      </c>
    </row>
    <row r="51" spans="1:11" ht="47.25">
      <c r="A51" s="29" t="s">
        <v>50</v>
      </c>
      <c r="B51" s="30"/>
      <c r="C51" s="30"/>
      <c r="D51" s="30"/>
      <c r="E51" s="11">
        <f>SUM(F51:G51)</f>
        <v>10279.5</v>
      </c>
      <c r="F51" s="12">
        <v>10279.5</v>
      </c>
      <c r="G51" s="15"/>
      <c r="H51" s="21">
        <f aca="true" t="shared" si="15" ref="H51:H60">I51</f>
        <v>8390.5</v>
      </c>
      <c r="I51" s="12">
        <v>8390.5</v>
      </c>
      <c r="J51" s="12"/>
      <c r="K51" s="21">
        <f t="shared" si="12"/>
        <v>81.62361982586702</v>
      </c>
    </row>
    <row r="52" spans="1:11" ht="330" customHeight="1">
      <c r="A52" s="22" t="s">
        <v>71</v>
      </c>
      <c r="B52" s="30"/>
      <c r="C52" s="30"/>
      <c r="D52" s="30"/>
      <c r="E52" s="11">
        <f aca="true" t="shared" si="16" ref="E52:E63">SUM(F52:G52)</f>
        <v>49977</v>
      </c>
      <c r="F52" s="12">
        <v>49977</v>
      </c>
      <c r="G52" s="15"/>
      <c r="H52" s="21">
        <f t="shared" si="15"/>
        <v>43959.6</v>
      </c>
      <c r="I52" s="12">
        <v>43959.6</v>
      </c>
      <c r="J52" s="12"/>
      <c r="K52" s="21">
        <f t="shared" si="12"/>
        <v>87.95966144426436</v>
      </c>
    </row>
    <row r="53" spans="1:11" ht="99.75" customHeight="1">
      <c r="A53" s="33" t="s">
        <v>66</v>
      </c>
      <c r="B53" s="30"/>
      <c r="C53" s="30"/>
      <c r="D53" s="30"/>
      <c r="E53" s="11">
        <f t="shared" si="16"/>
        <v>8289.6</v>
      </c>
      <c r="F53" s="12">
        <v>8289.6</v>
      </c>
      <c r="G53" s="15"/>
      <c r="H53" s="21">
        <f t="shared" si="15"/>
        <v>6238.4</v>
      </c>
      <c r="I53" s="12">
        <v>6238.4</v>
      </c>
      <c r="J53" s="12"/>
      <c r="K53" s="21">
        <f t="shared" si="12"/>
        <v>75.25574213472301</v>
      </c>
    </row>
    <row r="54" spans="1:19" ht="140.25" customHeight="1">
      <c r="A54" s="18" t="s">
        <v>65</v>
      </c>
      <c r="B54" s="18"/>
      <c r="C54" s="18"/>
      <c r="D54" s="18"/>
      <c r="E54" s="11">
        <f t="shared" si="16"/>
        <v>2931</v>
      </c>
      <c r="F54" s="12">
        <v>2931</v>
      </c>
      <c r="G54" s="15"/>
      <c r="H54" s="21">
        <f t="shared" si="15"/>
        <v>2565</v>
      </c>
      <c r="I54" s="12">
        <v>2565</v>
      </c>
      <c r="J54" s="12"/>
      <c r="K54" s="21">
        <f t="shared" si="12"/>
        <v>87.51279426816787</v>
      </c>
      <c r="M54" s="9"/>
      <c r="N54" s="76"/>
      <c r="O54" s="8"/>
      <c r="P54" s="8"/>
      <c r="Q54" s="76"/>
      <c r="R54" s="8"/>
      <c r="S54" s="8"/>
    </row>
    <row r="55" spans="1:11" ht="156" customHeight="1">
      <c r="A55" s="54" t="s">
        <v>103</v>
      </c>
      <c r="B55" s="18"/>
      <c r="C55" s="18"/>
      <c r="D55" s="18"/>
      <c r="E55" s="11">
        <f>F55</f>
        <v>94.7</v>
      </c>
      <c r="F55" s="12">
        <v>94.7</v>
      </c>
      <c r="G55" s="15"/>
      <c r="H55" s="21">
        <f t="shared" si="15"/>
        <v>94.7</v>
      </c>
      <c r="I55" s="12">
        <v>94.7</v>
      </c>
      <c r="J55" s="12"/>
      <c r="K55" s="21">
        <f t="shared" si="12"/>
        <v>100</v>
      </c>
    </row>
    <row r="56" spans="1:11" ht="378">
      <c r="A56" s="34" t="s">
        <v>84</v>
      </c>
      <c r="B56" s="30"/>
      <c r="C56" s="30"/>
      <c r="D56" s="30"/>
      <c r="E56" s="11">
        <f t="shared" si="16"/>
        <v>98.6</v>
      </c>
      <c r="F56" s="15">
        <v>98.6</v>
      </c>
      <c r="G56" s="15"/>
      <c r="H56" s="15">
        <f t="shared" si="15"/>
        <v>59.1</v>
      </c>
      <c r="I56" s="15">
        <v>59.1</v>
      </c>
      <c r="J56" s="15"/>
      <c r="K56" s="15">
        <f t="shared" si="12"/>
        <v>59.93914807302232</v>
      </c>
    </row>
    <row r="57" spans="1:11" ht="86.25" customHeight="1">
      <c r="A57" s="29" t="s">
        <v>54</v>
      </c>
      <c r="B57" s="30"/>
      <c r="C57" s="30"/>
      <c r="D57" s="30"/>
      <c r="E57" s="11">
        <f t="shared" si="16"/>
        <v>23420.2</v>
      </c>
      <c r="F57" s="12">
        <v>23420.2</v>
      </c>
      <c r="G57" s="15"/>
      <c r="H57" s="21">
        <f t="shared" si="15"/>
        <v>20716.8</v>
      </c>
      <c r="I57" s="12">
        <v>20716.8</v>
      </c>
      <c r="J57" s="12"/>
      <c r="K57" s="21">
        <f t="shared" si="12"/>
        <v>88.45697304036686</v>
      </c>
    </row>
    <row r="58" spans="1:11" ht="139.5" customHeight="1">
      <c r="A58" s="29" t="s">
        <v>51</v>
      </c>
      <c r="B58" s="30"/>
      <c r="C58" s="30"/>
      <c r="D58" s="30"/>
      <c r="E58" s="11">
        <f t="shared" si="16"/>
        <v>341.9</v>
      </c>
      <c r="F58" s="12">
        <v>341.9</v>
      </c>
      <c r="G58" s="15"/>
      <c r="H58" s="21">
        <f t="shared" si="15"/>
        <v>341.9</v>
      </c>
      <c r="I58" s="12">
        <v>341.9</v>
      </c>
      <c r="J58" s="12"/>
      <c r="K58" s="21">
        <f t="shared" si="12"/>
        <v>100</v>
      </c>
    </row>
    <row r="59" spans="1:11" ht="80.25" customHeight="1">
      <c r="A59" s="29" t="s">
        <v>52</v>
      </c>
      <c r="B59" s="30"/>
      <c r="C59" s="30"/>
      <c r="D59" s="30"/>
      <c r="E59" s="11">
        <f>SUM(F59:G59)</f>
        <v>4044.2</v>
      </c>
      <c r="F59" s="16">
        <v>4044.2</v>
      </c>
      <c r="G59" s="11"/>
      <c r="H59" s="21">
        <f t="shared" si="15"/>
        <v>2775</v>
      </c>
      <c r="I59" s="16">
        <v>2775</v>
      </c>
      <c r="J59" s="16"/>
      <c r="K59" s="21">
        <f t="shared" si="12"/>
        <v>68.61678453093319</v>
      </c>
    </row>
    <row r="60" spans="1:11" ht="94.5">
      <c r="A60" s="29" t="s">
        <v>83</v>
      </c>
      <c r="B60" s="30"/>
      <c r="C60" s="30"/>
      <c r="D60" s="30"/>
      <c r="E60" s="11">
        <f>SUM(F60:G60)</f>
        <v>2034</v>
      </c>
      <c r="F60" s="12">
        <v>2034</v>
      </c>
      <c r="G60" s="15"/>
      <c r="H60" s="21">
        <f t="shared" si="15"/>
        <v>1520</v>
      </c>
      <c r="I60" s="12">
        <v>1520</v>
      </c>
      <c r="J60" s="12"/>
      <c r="K60" s="21">
        <f t="shared" si="12"/>
        <v>74.72959685349065</v>
      </c>
    </row>
    <row r="61" spans="1:11" ht="173.25">
      <c r="A61" s="29" t="s">
        <v>55</v>
      </c>
      <c r="B61" s="30"/>
      <c r="C61" s="30"/>
      <c r="D61" s="30"/>
      <c r="E61" s="11">
        <f t="shared" si="16"/>
        <v>1157.5</v>
      </c>
      <c r="F61" s="12">
        <v>1157.5</v>
      </c>
      <c r="G61" s="15"/>
      <c r="H61" s="21">
        <f>SUM(I61:J61)</f>
        <v>703</v>
      </c>
      <c r="I61" s="12">
        <v>703</v>
      </c>
      <c r="J61" s="12"/>
      <c r="K61" s="21">
        <f t="shared" si="12"/>
        <v>60.734341252699785</v>
      </c>
    </row>
    <row r="62" spans="1:11" ht="114" customHeight="1">
      <c r="A62" s="29" t="s">
        <v>56</v>
      </c>
      <c r="B62" s="30"/>
      <c r="C62" s="30"/>
      <c r="D62" s="30"/>
      <c r="E62" s="11">
        <f t="shared" si="16"/>
        <v>926.5</v>
      </c>
      <c r="F62" s="12">
        <v>926.5</v>
      </c>
      <c r="G62" s="15"/>
      <c r="H62" s="21">
        <f>SUM(I62:J62)</f>
        <v>785.5</v>
      </c>
      <c r="I62" s="12">
        <v>785.5</v>
      </c>
      <c r="J62" s="12"/>
      <c r="K62" s="21">
        <f t="shared" si="12"/>
        <v>84.78143550998381</v>
      </c>
    </row>
    <row r="63" spans="1:11" ht="108.75" customHeight="1">
      <c r="A63" s="29" t="s">
        <v>41</v>
      </c>
      <c r="B63" s="30"/>
      <c r="C63" s="30"/>
      <c r="D63" s="30"/>
      <c r="E63" s="11">
        <f t="shared" si="16"/>
        <v>50.5</v>
      </c>
      <c r="F63" s="12">
        <v>50.5</v>
      </c>
      <c r="G63" s="15"/>
      <c r="H63" s="21">
        <f>SUM(I63:J63)</f>
        <v>44.1</v>
      </c>
      <c r="I63" s="12">
        <v>44.1</v>
      </c>
      <c r="J63" s="12"/>
      <c r="K63" s="21">
        <f t="shared" si="12"/>
        <v>87.32673267326733</v>
      </c>
    </row>
    <row r="64" spans="1:11" ht="126">
      <c r="A64" s="29" t="s">
        <v>57</v>
      </c>
      <c r="B64" s="30"/>
      <c r="C64" s="30"/>
      <c r="D64" s="30"/>
      <c r="E64" s="11">
        <f>SUM(F64:G64)</f>
        <v>1</v>
      </c>
      <c r="F64" s="12">
        <v>1</v>
      </c>
      <c r="G64" s="15"/>
      <c r="H64" s="21">
        <f>SUM(I64:J64)</f>
        <v>0</v>
      </c>
      <c r="I64" s="12">
        <v>0</v>
      </c>
      <c r="J64" s="12"/>
      <c r="K64" s="21">
        <f t="shared" si="12"/>
        <v>0</v>
      </c>
    </row>
    <row r="65" spans="1:11" ht="77.25" customHeight="1">
      <c r="A65" s="29" t="s">
        <v>58</v>
      </c>
      <c r="B65" s="30"/>
      <c r="C65" s="30"/>
      <c r="D65" s="30"/>
      <c r="E65" s="11">
        <f>SUM(F65:G65)</f>
        <v>7049.9</v>
      </c>
      <c r="F65" s="12">
        <v>7049.9</v>
      </c>
      <c r="G65" s="15"/>
      <c r="H65" s="21">
        <f>SUM(I65:J65)</f>
        <v>6045</v>
      </c>
      <c r="I65" s="12">
        <v>6045</v>
      </c>
      <c r="J65" s="12"/>
      <c r="K65" s="21">
        <f t="shared" si="12"/>
        <v>85.74589710492347</v>
      </c>
    </row>
    <row r="66" spans="1:11" ht="94.5" customHeight="1">
      <c r="A66" s="29" t="s">
        <v>42</v>
      </c>
      <c r="B66" s="30"/>
      <c r="C66" s="30"/>
      <c r="D66" s="30"/>
      <c r="E66" s="11">
        <f>F66</f>
        <v>219</v>
      </c>
      <c r="F66" s="12">
        <v>219</v>
      </c>
      <c r="G66" s="15"/>
      <c r="H66" s="21">
        <f>I66+J66</f>
        <v>41</v>
      </c>
      <c r="I66" s="12">
        <v>41</v>
      </c>
      <c r="J66" s="12"/>
      <c r="K66" s="21">
        <f t="shared" si="12"/>
        <v>18.72146118721461</v>
      </c>
    </row>
    <row r="67" spans="1:11" ht="78.75">
      <c r="A67" s="29" t="s">
        <v>93</v>
      </c>
      <c r="B67" s="30"/>
      <c r="C67" s="30"/>
      <c r="D67" s="30"/>
      <c r="E67" s="11">
        <f>F67</f>
        <v>3994.2</v>
      </c>
      <c r="F67" s="12">
        <v>3994.2</v>
      </c>
      <c r="G67" s="15">
        <v>198.5</v>
      </c>
      <c r="H67" s="21">
        <f aca="true" t="shared" si="17" ref="H67:H72">I67</f>
        <v>3475.1</v>
      </c>
      <c r="I67" s="12">
        <v>3475.1</v>
      </c>
      <c r="J67" s="12">
        <v>165.4</v>
      </c>
      <c r="K67" s="21">
        <f t="shared" si="12"/>
        <v>87.00365530018527</v>
      </c>
    </row>
    <row r="68" spans="1:11" ht="78.75">
      <c r="A68" s="29" t="s">
        <v>89</v>
      </c>
      <c r="B68" s="30"/>
      <c r="C68" s="30"/>
      <c r="D68" s="30"/>
      <c r="E68" s="11">
        <f>SUM(F68:G68)</f>
        <v>13537</v>
      </c>
      <c r="F68" s="12">
        <v>13537</v>
      </c>
      <c r="G68" s="15"/>
      <c r="H68" s="21">
        <f t="shared" si="17"/>
        <v>10597.2</v>
      </c>
      <c r="I68" s="12">
        <v>10597.2</v>
      </c>
      <c r="J68" s="12"/>
      <c r="K68" s="21">
        <f t="shared" si="12"/>
        <v>78.28322375711014</v>
      </c>
    </row>
    <row r="69" spans="1:11" ht="157.5">
      <c r="A69" s="29" t="s">
        <v>81</v>
      </c>
      <c r="B69" s="30"/>
      <c r="C69" s="30"/>
      <c r="D69" s="30"/>
      <c r="E69" s="11">
        <f>SUM(F69:G69)</f>
        <v>678.5</v>
      </c>
      <c r="F69" s="12">
        <v>678.5</v>
      </c>
      <c r="G69" s="15"/>
      <c r="H69" s="21">
        <f t="shared" si="17"/>
        <v>438</v>
      </c>
      <c r="I69" s="12">
        <v>438</v>
      </c>
      <c r="J69" s="12"/>
      <c r="K69" s="21">
        <f t="shared" si="12"/>
        <v>64.55416359616801</v>
      </c>
    </row>
    <row r="70" spans="1:11" ht="117.75" customHeight="1">
      <c r="A70" s="29" t="s">
        <v>53</v>
      </c>
      <c r="B70" s="30"/>
      <c r="C70" s="30"/>
      <c r="D70" s="30"/>
      <c r="E70" s="11">
        <f>SUM(F70:G70)</f>
        <v>170.1</v>
      </c>
      <c r="F70" s="12">
        <v>170.1</v>
      </c>
      <c r="G70" s="15"/>
      <c r="H70" s="21">
        <f t="shared" si="17"/>
        <v>158.9</v>
      </c>
      <c r="I70" s="12">
        <v>158.9</v>
      </c>
      <c r="J70" s="12"/>
      <c r="K70" s="21">
        <f t="shared" si="12"/>
        <v>93.41563786008231</v>
      </c>
    </row>
    <row r="71" spans="1:11" ht="126" customHeight="1">
      <c r="A71" s="29" t="s">
        <v>85</v>
      </c>
      <c r="B71" s="30"/>
      <c r="C71" s="30"/>
      <c r="D71" s="30"/>
      <c r="E71" s="11">
        <f>SUM(F71:G71)</f>
        <v>34.6</v>
      </c>
      <c r="F71" s="12">
        <v>34.6</v>
      </c>
      <c r="G71" s="15"/>
      <c r="H71" s="21">
        <f t="shared" si="17"/>
        <v>34.6</v>
      </c>
      <c r="I71" s="12">
        <v>34.6</v>
      </c>
      <c r="J71" s="12"/>
      <c r="K71" s="21">
        <f t="shared" si="12"/>
        <v>100</v>
      </c>
    </row>
    <row r="72" spans="1:13" s="3" customFormat="1" ht="147" customHeight="1">
      <c r="A72" s="29" t="s">
        <v>82</v>
      </c>
      <c r="B72" s="30"/>
      <c r="C72" s="30"/>
      <c r="D72" s="30"/>
      <c r="E72" s="11">
        <f>F72</f>
        <v>2</v>
      </c>
      <c r="F72" s="12">
        <v>2</v>
      </c>
      <c r="G72" s="15">
        <v>0.5</v>
      </c>
      <c r="H72" s="21">
        <f t="shared" si="17"/>
        <v>2</v>
      </c>
      <c r="I72" s="12">
        <v>2</v>
      </c>
      <c r="J72" s="12">
        <v>0.5</v>
      </c>
      <c r="K72" s="21">
        <f t="shared" si="12"/>
        <v>100</v>
      </c>
      <c r="M72" s="7"/>
    </row>
    <row r="73" spans="1:13" s="3" customFormat="1" ht="15.75" customHeight="1">
      <c r="A73" s="35" t="s">
        <v>29</v>
      </c>
      <c r="B73" s="36"/>
      <c r="C73" s="36"/>
      <c r="D73" s="36"/>
      <c r="E73" s="14">
        <f aca="true" t="shared" si="18" ref="E73:J73">E74+E75+E76+E77</f>
        <v>8489.6</v>
      </c>
      <c r="F73" s="14">
        <f t="shared" si="18"/>
        <v>8688.2</v>
      </c>
      <c r="G73" s="14">
        <f t="shared" si="18"/>
        <v>3522.3</v>
      </c>
      <c r="H73" s="14">
        <f t="shared" si="18"/>
        <v>7871.299999999999</v>
      </c>
      <c r="I73" s="14">
        <f t="shared" si="18"/>
        <v>8049.9</v>
      </c>
      <c r="J73" s="14">
        <f t="shared" si="18"/>
        <v>2349.4</v>
      </c>
      <c r="K73" s="20">
        <f t="shared" si="12"/>
        <v>92.71697135318506</v>
      </c>
      <c r="M73" s="7"/>
    </row>
    <row r="74" spans="1:11" ht="180" customHeight="1">
      <c r="A74" s="37" t="s">
        <v>115</v>
      </c>
      <c r="B74" s="38"/>
      <c r="C74" s="38"/>
      <c r="D74" s="38"/>
      <c r="E74" s="13">
        <f>F74</f>
        <v>34</v>
      </c>
      <c r="F74" s="13">
        <v>34</v>
      </c>
      <c r="G74" s="13"/>
      <c r="H74" s="13">
        <f>I74</f>
        <v>34</v>
      </c>
      <c r="I74" s="13">
        <v>34</v>
      </c>
      <c r="J74" s="13"/>
      <c r="K74" s="21">
        <f t="shared" si="12"/>
        <v>100</v>
      </c>
    </row>
    <row r="75" spans="1:13" s="3" customFormat="1" ht="109.5" customHeight="1">
      <c r="A75" s="37" t="s">
        <v>87</v>
      </c>
      <c r="B75" s="38"/>
      <c r="C75" s="38"/>
      <c r="D75" s="38"/>
      <c r="E75" s="13">
        <v>0</v>
      </c>
      <c r="F75" s="13">
        <v>224</v>
      </c>
      <c r="G75" s="13"/>
      <c r="H75" s="13">
        <v>0</v>
      </c>
      <c r="I75" s="13">
        <v>204</v>
      </c>
      <c r="J75" s="13"/>
      <c r="K75" s="20"/>
      <c r="M75" s="7"/>
    </row>
    <row r="76" spans="1:13" s="3" customFormat="1" ht="127.5" customHeight="1">
      <c r="A76" s="37" t="s">
        <v>98</v>
      </c>
      <c r="B76" s="38"/>
      <c r="C76" s="38"/>
      <c r="D76" s="38"/>
      <c r="E76" s="13">
        <v>0</v>
      </c>
      <c r="F76" s="13"/>
      <c r="G76" s="13">
        <v>3496.9</v>
      </c>
      <c r="H76" s="13">
        <v>0</v>
      </c>
      <c r="I76" s="13"/>
      <c r="J76" s="13">
        <v>2324</v>
      </c>
      <c r="K76" s="20"/>
      <c r="M76" s="7"/>
    </row>
    <row r="77" spans="1:13" s="3" customFormat="1" ht="78.75">
      <c r="A77" s="37" t="s">
        <v>99</v>
      </c>
      <c r="B77" s="38"/>
      <c r="C77" s="38"/>
      <c r="D77" s="38"/>
      <c r="E77" s="13">
        <f>F77+G77</f>
        <v>8455.6</v>
      </c>
      <c r="F77" s="13">
        <v>8430.2</v>
      </c>
      <c r="G77" s="13">
        <v>25.4</v>
      </c>
      <c r="H77" s="13">
        <f>I77+J77</f>
        <v>7837.299999999999</v>
      </c>
      <c r="I77" s="13">
        <v>7811.9</v>
      </c>
      <c r="J77" s="13">
        <v>25.4</v>
      </c>
      <c r="K77" s="21">
        <f>H77/E77*100</f>
        <v>92.68768626708925</v>
      </c>
      <c r="M77" s="7"/>
    </row>
    <row r="78" spans="1:13" s="3" customFormat="1" ht="47.25">
      <c r="A78" s="40" t="s">
        <v>109</v>
      </c>
      <c r="B78" s="38"/>
      <c r="C78" s="38"/>
      <c r="D78" s="38"/>
      <c r="E78" s="14">
        <f aca="true" t="shared" si="19" ref="E78:J78">E79</f>
        <v>977.4</v>
      </c>
      <c r="F78" s="14">
        <f t="shared" si="19"/>
        <v>977.4</v>
      </c>
      <c r="G78" s="14">
        <f t="shared" si="19"/>
        <v>0</v>
      </c>
      <c r="H78" s="14">
        <f t="shared" si="19"/>
        <v>977.4</v>
      </c>
      <c r="I78" s="14">
        <f t="shared" si="19"/>
        <v>977.4</v>
      </c>
      <c r="J78" s="14">
        <f t="shared" si="19"/>
        <v>0</v>
      </c>
      <c r="K78" s="20">
        <f>H78/E78*100</f>
        <v>100</v>
      </c>
      <c r="M78" s="7"/>
    </row>
    <row r="79" spans="1:13" s="3" customFormat="1" ht="61.5" customHeight="1">
      <c r="A79" s="37" t="s">
        <v>110</v>
      </c>
      <c r="B79" s="38"/>
      <c r="C79" s="38"/>
      <c r="D79" s="38"/>
      <c r="E79" s="13">
        <f>F79</f>
        <v>977.4</v>
      </c>
      <c r="F79" s="13">
        <v>977.4</v>
      </c>
      <c r="G79" s="13"/>
      <c r="H79" s="13">
        <f>I79</f>
        <v>977.4</v>
      </c>
      <c r="I79" s="13">
        <v>977.4</v>
      </c>
      <c r="J79" s="13"/>
      <c r="K79" s="21">
        <f>H79/E79*100</f>
        <v>100</v>
      </c>
      <c r="M79" s="7"/>
    </row>
    <row r="80" spans="1:13" s="3" customFormat="1" ht="12.75" customHeight="1">
      <c r="A80" s="35" t="s">
        <v>105</v>
      </c>
      <c r="B80" s="36"/>
      <c r="C80" s="36"/>
      <c r="D80" s="36"/>
      <c r="E80" s="14">
        <f aca="true" t="shared" si="20" ref="E80:J80">E81</f>
        <v>81.9</v>
      </c>
      <c r="F80" s="14">
        <f t="shared" si="20"/>
        <v>0</v>
      </c>
      <c r="G80" s="14">
        <f t="shared" si="20"/>
        <v>81.9</v>
      </c>
      <c r="H80" s="14">
        <f t="shared" si="20"/>
        <v>81.9</v>
      </c>
      <c r="I80" s="14">
        <f t="shared" si="20"/>
        <v>0</v>
      </c>
      <c r="J80" s="14">
        <f t="shared" si="20"/>
        <v>81.9</v>
      </c>
      <c r="K80" s="21">
        <f>H80/E80*100</f>
        <v>100</v>
      </c>
      <c r="M80" s="7"/>
    </row>
    <row r="81" spans="1:13" s="3" customFormat="1" ht="31.5">
      <c r="A81" s="37" t="s">
        <v>106</v>
      </c>
      <c r="B81" s="38"/>
      <c r="C81" s="38"/>
      <c r="D81" s="38"/>
      <c r="E81" s="13">
        <f>F81+G81</f>
        <v>81.9</v>
      </c>
      <c r="F81" s="13"/>
      <c r="G81" s="13">
        <v>81.9</v>
      </c>
      <c r="H81" s="13">
        <f>J81</f>
        <v>81.9</v>
      </c>
      <c r="I81" s="13"/>
      <c r="J81" s="13">
        <v>81.9</v>
      </c>
      <c r="K81" s="21">
        <f>H81/E81*100</f>
        <v>100</v>
      </c>
      <c r="M81" s="7"/>
    </row>
    <row r="82" spans="1:13" s="3" customFormat="1" ht="63" customHeight="1">
      <c r="A82" s="35" t="s">
        <v>117</v>
      </c>
      <c r="B82" s="36"/>
      <c r="C82" s="36"/>
      <c r="D82" s="36"/>
      <c r="E82" s="14">
        <f>E83</f>
        <v>-1005.3</v>
      </c>
      <c r="F82" s="14">
        <f>F83+F84</f>
        <v>-1005.3</v>
      </c>
      <c r="G82" s="14">
        <f>G83</f>
        <v>0</v>
      </c>
      <c r="H82" s="14">
        <f>H83+H84</f>
        <v>-1062.8</v>
      </c>
      <c r="I82" s="14">
        <f>I83+I84</f>
        <v>-1062.8</v>
      </c>
      <c r="J82" s="14"/>
      <c r="K82" s="20">
        <f t="shared" si="12"/>
        <v>105.71968566597036</v>
      </c>
      <c r="M82" s="7"/>
    </row>
    <row r="83" spans="1:13" s="3" customFormat="1" ht="78.75">
      <c r="A83" s="37" t="s">
        <v>101</v>
      </c>
      <c r="B83" s="36"/>
      <c r="C83" s="36"/>
      <c r="D83" s="36"/>
      <c r="E83" s="13">
        <f>F83</f>
        <v>-1005.3</v>
      </c>
      <c r="F83" s="21">
        <v>-1005.3</v>
      </c>
      <c r="G83" s="21"/>
      <c r="H83" s="21">
        <f>I83</f>
        <v>-1015.3</v>
      </c>
      <c r="I83" s="12">
        <v>-1015.3</v>
      </c>
      <c r="J83" s="12"/>
      <c r="K83" s="21">
        <f t="shared" si="12"/>
        <v>100.9947279419079</v>
      </c>
      <c r="M83" s="7"/>
    </row>
    <row r="84" spans="1:13" s="3" customFormat="1" ht="110.25">
      <c r="A84" s="37" t="s">
        <v>116</v>
      </c>
      <c r="B84" s="36"/>
      <c r="C84" s="36"/>
      <c r="D84" s="36"/>
      <c r="E84" s="13">
        <f>F84</f>
        <v>0</v>
      </c>
      <c r="F84" s="21">
        <v>0</v>
      </c>
      <c r="G84" s="21"/>
      <c r="H84" s="21">
        <f>I84</f>
        <v>-47.5</v>
      </c>
      <c r="I84" s="12">
        <v>-47.5</v>
      </c>
      <c r="J84" s="12"/>
      <c r="K84" s="21" t="e">
        <f t="shared" si="12"/>
        <v>#DIV/0!</v>
      </c>
      <c r="M84" s="7"/>
    </row>
    <row r="85" spans="1:13" s="3" customFormat="1" ht="15" customHeight="1">
      <c r="A85" s="40" t="s">
        <v>7</v>
      </c>
      <c r="B85" s="40"/>
      <c r="C85" s="40"/>
      <c r="D85" s="40"/>
      <c r="E85" s="14">
        <f aca="true" t="shared" si="21" ref="E85:J85">SUM(E24:E25)</f>
        <v>328379.22</v>
      </c>
      <c r="F85" s="14">
        <f t="shared" si="21"/>
        <v>311650.52</v>
      </c>
      <c r="G85" s="14">
        <f t="shared" si="21"/>
        <v>44455.200000000004</v>
      </c>
      <c r="H85" s="14">
        <f t="shared" si="21"/>
        <v>272683.69999999995</v>
      </c>
      <c r="I85" s="14">
        <f t="shared" si="21"/>
        <v>256242.60000000003</v>
      </c>
      <c r="J85" s="14">
        <f t="shared" si="21"/>
        <v>39638.200000000004</v>
      </c>
      <c r="K85" s="20">
        <f>SUM(H85/E85*100)</f>
        <v>83.03926783186827</v>
      </c>
      <c r="M85" s="7"/>
    </row>
    <row r="86" spans="1:11" ht="15.75">
      <c r="A86" s="41"/>
      <c r="B86" s="41"/>
      <c r="C86" s="41"/>
      <c r="D86" s="41"/>
      <c r="E86" s="42"/>
      <c r="F86" s="42"/>
      <c r="G86" s="42"/>
      <c r="H86" s="42"/>
      <c r="I86" s="42"/>
      <c r="J86" s="42"/>
      <c r="K86" s="43"/>
    </row>
    <row r="87" spans="1:11" ht="15" customHeight="1">
      <c r="A87" s="67" t="s">
        <v>17</v>
      </c>
      <c r="B87" s="44"/>
      <c r="C87" s="44"/>
      <c r="D87" s="44"/>
      <c r="E87" s="68" t="s">
        <v>102</v>
      </c>
      <c r="F87" s="62" t="s">
        <v>43</v>
      </c>
      <c r="G87" s="62"/>
      <c r="H87" s="68" t="s">
        <v>123</v>
      </c>
      <c r="I87" s="62" t="s">
        <v>43</v>
      </c>
      <c r="J87" s="62"/>
      <c r="K87" s="68" t="s">
        <v>72</v>
      </c>
    </row>
    <row r="88" spans="1:11" ht="48" customHeight="1">
      <c r="A88" s="67"/>
      <c r="B88" s="44"/>
      <c r="C88" s="44"/>
      <c r="D88" s="44"/>
      <c r="E88" s="69"/>
      <c r="F88" s="60" t="s">
        <v>73</v>
      </c>
      <c r="G88" s="61" t="s">
        <v>74</v>
      </c>
      <c r="H88" s="69"/>
      <c r="I88" s="60" t="s">
        <v>73</v>
      </c>
      <c r="J88" s="61" t="s">
        <v>74</v>
      </c>
      <c r="K88" s="69"/>
    </row>
    <row r="89" spans="1:11" ht="15.75">
      <c r="A89" s="67"/>
      <c r="B89" s="44"/>
      <c r="C89" s="44"/>
      <c r="D89" s="44"/>
      <c r="E89" s="70"/>
      <c r="F89" s="60"/>
      <c r="G89" s="61"/>
      <c r="H89" s="70"/>
      <c r="I89" s="60"/>
      <c r="J89" s="61"/>
      <c r="K89" s="70"/>
    </row>
    <row r="90" spans="1:11" ht="15.75">
      <c r="A90" s="40" t="s">
        <v>9</v>
      </c>
      <c r="B90" s="40"/>
      <c r="C90" s="40"/>
      <c r="D90" s="40"/>
      <c r="E90" s="14">
        <v>46558.2</v>
      </c>
      <c r="F90" s="14">
        <v>37583.2</v>
      </c>
      <c r="G90" s="14">
        <v>9398.1</v>
      </c>
      <c r="H90" s="14">
        <v>34672.2</v>
      </c>
      <c r="I90" s="14">
        <v>28919.5</v>
      </c>
      <c r="J90" s="57">
        <v>6122.6</v>
      </c>
      <c r="K90" s="20">
        <f>SUM(H90/E90*100)</f>
        <v>74.47066252561311</v>
      </c>
    </row>
    <row r="91" spans="1:11" ht="15.75">
      <c r="A91" s="40" t="s">
        <v>10</v>
      </c>
      <c r="B91" s="40"/>
      <c r="C91" s="40"/>
      <c r="D91" s="40"/>
      <c r="E91" s="14">
        <v>386.4</v>
      </c>
      <c r="F91" s="20">
        <v>386.4</v>
      </c>
      <c r="G91" s="20">
        <v>386.4</v>
      </c>
      <c r="H91" s="14">
        <v>285.9</v>
      </c>
      <c r="I91" s="39">
        <v>386.4</v>
      </c>
      <c r="J91" s="39">
        <v>285.9</v>
      </c>
      <c r="K91" s="20">
        <f>SUM(H91/E91*100)</f>
        <v>73.99068322981365</v>
      </c>
    </row>
    <row r="92" spans="1:11" ht="31.5">
      <c r="A92" s="40" t="s">
        <v>107</v>
      </c>
      <c r="B92" s="40"/>
      <c r="C92" s="40"/>
      <c r="D92" s="40"/>
      <c r="E92" s="14">
        <f>F92+G92</f>
        <v>1336</v>
      </c>
      <c r="F92" s="20">
        <v>1141</v>
      </c>
      <c r="G92" s="20">
        <v>195</v>
      </c>
      <c r="H92" s="14">
        <f>I92+J92</f>
        <v>984.1</v>
      </c>
      <c r="I92" s="39">
        <v>805.7</v>
      </c>
      <c r="J92" s="39">
        <v>178.4</v>
      </c>
      <c r="K92" s="20">
        <f>SUM(H92/E92*100)</f>
        <v>73.66017964071855</v>
      </c>
    </row>
    <row r="93" spans="1:11" ht="15.75">
      <c r="A93" s="40" t="s">
        <v>59</v>
      </c>
      <c r="B93" s="40"/>
      <c r="C93" s="40"/>
      <c r="D93" s="40"/>
      <c r="E93" s="14">
        <f>F93</f>
        <v>113.6</v>
      </c>
      <c r="F93" s="20">
        <v>113.6</v>
      </c>
      <c r="G93" s="20"/>
      <c r="H93" s="14">
        <f>I93</f>
        <v>59.2</v>
      </c>
      <c r="I93" s="52">
        <v>59.2</v>
      </c>
      <c r="J93" s="39"/>
      <c r="K93" s="20">
        <f>SUM(H93/E93*100)</f>
        <v>52.11267605633804</v>
      </c>
    </row>
    <row r="94" spans="1:11" ht="31.5">
      <c r="A94" s="40" t="s">
        <v>30</v>
      </c>
      <c r="B94" s="40"/>
      <c r="C94" s="40"/>
      <c r="D94" s="40"/>
      <c r="E94" s="14">
        <v>37190.3</v>
      </c>
      <c r="F94" s="20">
        <v>27218.6</v>
      </c>
      <c r="G94" s="20">
        <v>13344.6</v>
      </c>
      <c r="H94" s="14">
        <v>15465.4</v>
      </c>
      <c r="I94" s="39">
        <v>6969.7</v>
      </c>
      <c r="J94" s="39">
        <v>10736.9</v>
      </c>
      <c r="K94" s="20">
        <f aca="true" t="shared" si="22" ref="K94:K112">SUM(H94/E94*100)</f>
        <v>41.58449918392699</v>
      </c>
    </row>
    <row r="95" spans="1:11" ht="31.5">
      <c r="A95" s="40" t="s">
        <v>60</v>
      </c>
      <c r="B95" s="40"/>
      <c r="C95" s="40"/>
      <c r="D95" s="40"/>
      <c r="E95" s="14">
        <f>F95+G95</f>
        <v>940</v>
      </c>
      <c r="F95" s="55">
        <v>625</v>
      </c>
      <c r="G95" s="20">
        <v>315</v>
      </c>
      <c r="H95" s="14">
        <f>I95+J95</f>
        <v>395.2</v>
      </c>
      <c r="I95" s="39">
        <v>182.2</v>
      </c>
      <c r="J95" s="39">
        <v>213</v>
      </c>
      <c r="K95" s="20">
        <f t="shared" si="22"/>
        <v>42.04255319148936</v>
      </c>
    </row>
    <row r="96" spans="1:11" ht="15.75">
      <c r="A96" s="40" t="s">
        <v>11</v>
      </c>
      <c r="B96" s="40"/>
      <c r="C96" s="40"/>
      <c r="D96" s="40"/>
      <c r="E96" s="14">
        <v>31887</v>
      </c>
      <c r="F96" s="20">
        <v>6438.8</v>
      </c>
      <c r="G96" s="20">
        <v>25572.1</v>
      </c>
      <c r="H96" s="14">
        <v>22834.1</v>
      </c>
      <c r="I96" s="39">
        <v>4798.1</v>
      </c>
      <c r="J96" s="39">
        <v>18118.8</v>
      </c>
      <c r="K96" s="20">
        <f t="shared" si="22"/>
        <v>71.60943331138081</v>
      </c>
    </row>
    <row r="97" spans="1:12" ht="15.75">
      <c r="A97" s="40" t="s">
        <v>12</v>
      </c>
      <c r="B97" s="40"/>
      <c r="C97" s="40"/>
      <c r="D97" s="40"/>
      <c r="E97" s="14">
        <f>E98+E99+E100+E101+E102</f>
        <v>111969.3</v>
      </c>
      <c r="F97" s="14">
        <f>F98+F99+F100+F101+F102</f>
        <v>111897.3</v>
      </c>
      <c r="G97" s="14">
        <f>G98+G99+G100+G101+G102</f>
        <v>72</v>
      </c>
      <c r="H97" s="14">
        <f>H98+H99+H100+H101+H102</f>
        <v>91202.3</v>
      </c>
      <c r="I97" s="14">
        <f>I98+I99+I100+I101+I102</f>
        <v>91151.9</v>
      </c>
      <c r="J97" s="14">
        <f>J98+J99+J101+J102</f>
        <v>50.4</v>
      </c>
      <c r="K97" s="20">
        <f t="shared" si="22"/>
        <v>81.45295183590503</v>
      </c>
      <c r="L97" s="1" t="s">
        <v>6</v>
      </c>
    </row>
    <row r="98" spans="1:11" ht="15.75">
      <c r="A98" s="44" t="s">
        <v>18</v>
      </c>
      <c r="B98" s="44"/>
      <c r="C98" s="44"/>
      <c r="D98" s="44"/>
      <c r="E98" s="13">
        <f>SUM(F98:G98)</f>
        <v>34634.9</v>
      </c>
      <c r="F98" s="21">
        <v>34634.9</v>
      </c>
      <c r="G98" s="21"/>
      <c r="H98" s="13">
        <f>I98</f>
        <v>28563.3</v>
      </c>
      <c r="I98" s="12">
        <v>28563.3</v>
      </c>
      <c r="J98" s="12"/>
      <c r="K98" s="21">
        <f t="shared" si="22"/>
        <v>82.46970541274841</v>
      </c>
    </row>
    <row r="99" spans="1:11" ht="15.75" customHeight="1">
      <c r="A99" s="44" t="s">
        <v>19</v>
      </c>
      <c r="B99" s="44"/>
      <c r="C99" s="44"/>
      <c r="D99" s="44"/>
      <c r="E99" s="13">
        <f>SUM(F99:G99)</f>
        <v>55087.7</v>
      </c>
      <c r="F99" s="21">
        <v>55087.7</v>
      </c>
      <c r="G99" s="21"/>
      <c r="H99" s="13">
        <f>I99</f>
        <v>45836.9</v>
      </c>
      <c r="I99" s="12">
        <v>45836.9</v>
      </c>
      <c r="J99" s="12"/>
      <c r="K99" s="21">
        <f t="shared" si="22"/>
        <v>83.20714061396647</v>
      </c>
    </row>
    <row r="100" spans="1:11" ht="31.5">
      <c r="A100" s="44" t="s">
        <v>91</v>
      </c>
      <c r="B100" s="44"/>
      <c r="C100" s="44"/>
      <c r="D100" s="44"/>
      <c r="E100" s="13">
        <f>F100</f>
        <v>10780.4</v>
      </c>
      <c r="F100" s="21">
        <v>10780.4</v>
      </c>
      <c r="G100" s="21"/>
      <c r="H100" s="13">
        <f>I100</f>
        <v>7975.3</v>
      </c>
      <c r="I100" s="12">
        <v>7975.3</v>
      </c>
      <c r="J100" s="12"/>
      <c r="K100" s="21">
        <f t="shared" si="22"/>
        <v>73.97962969834144</v>
      </c>
    </row>
    <row r="101" spans="1:12" ht="31.5">
      <c r="A101" s="44" t="s">
        <v>20</v>
      </c>
      <c r="B101" s="44"/>
      <c r="C101" s="44"/>
      <c r="D101" s="44"/>
      <c r="E101" s="13">
        <f>F101+G101</f>
        <v>4966</v>
      </c>
      <c r="F101" s="21">
        <v>4895</v>
      </c>
      <c r="G101" s="21">
        <v>71</v>
      </c>
      <c r="H101" s="13">
        <f>I101+J101</f>
        <v>3704.3</v>
      </c>
      <c r="I101" s="12">
        <v>3653.9</v>
      </c>
      <c r="J101" s="12">
        <v>50.4</v>
      </c>
      <c r="K101" s="21">
        <f t="shared" si="22"/>
        <v>74.59323399113975</v>
      </c>
      <c r="L101" s="1" t="s">
        <v>6</v>
      </c>
    </row>
    <row r="102" spans="1:11" ht="31.5">
      <c r="A102" s="44" t="s">
        <v>21</v>
      </c>
      <c r="B102" s="44"/>
      <c r="C102" s="44"/>
      <c r="D102" s="44"/>
      <c r="E102" s="13">
        <f>F102+G102</f>
        <v>6500.3</v>
      </c>
      <c r="F102" s="21">
        <v>6499.3</v>
      </c>
      <c r="G102" s="21">
        <v>1</v>
      </c>
      <c r="H102" s="13">
        <f>I102+J102</f>
        <v>5122.5</v>
      </c>
      <c r="I102" s="12">
        <v>5122.5</v>
      </c>
      <c r="J102" s="12">
        <v>0</v>
      </c>
      <c r="K102" s="21">
        <f t="shared" si="22"/>
        <v>78.80405519745243</v>
      </c>
    </row>
    <row r="103" spans="1:11" ht="15.75">
      <c r="A103" s="40" t="s">
        <v>34</v>
      </c>
      <c r="B103" s="40"/>
      <c r="C103" s="40"/>
      <c r="D103" s="40"/>
      <c r="E103" s="14">
        <f aca="true" t="shared" si="23" ref="E103:J103">SUM(E104:E105)</f>
        <v>45945.9</v>
      </c>
      <c r="F103" s="14">
        <f t="shared" si="23"/>
        <v>45785.1</v>
      </c>
      <c r="G103" s="14">
        <f t="shared" si="23"/>
        <v>160.8</v>
      </c>
      <c r="H103" s="14">
        <f>SUM(H104:H105)</f>
        <v>31751.4</v>
      </c>
      <c r="I103" s="14">
        <f t="shared" si="23"/>
        <v>31610.300000000003</v>
      </c>
      <c r="J103" s="14">
        <f t="shared" si="23"/>
        <v>141.1</v>
      </c>
      <c r="K103" s="20">
        <f t="shared" si="22"/>
        <v>69.10605734135146</v>
      </c>
    </row>
    <row r="104" spans="1:11" ht="15.75">
      <c r="A104" s="44" t="s">
        <v>35</v>
      </c>
      <c r="B104" s="44"/>
      <c r="C104" s="44"/>
      <c r="D104" s="44"/>
      <c r="E104" s="13">
        <f>F104+G104</f>
        <v>38030</v>
      </c>
      <c r="F104" s="21">
        <v>37869.2</v>
      </c>
      <c r="G104" s="21">
        <v>160.8</v>
      </c>
      <c r="H104" s="13">
        <f>I104+J104</f>
        <v>26337.8</v>
      </c>
      <c r="I104" s="12">
        <v>26196.7</v>
      </c>
      <c r="J104" s="12">
        <v>141.1</v>
      </c>
      <c r="K104" s="21">
        <f t="shared" si="22"/>
        <v>69.25532474362346</v>
      </c>
    </row>
    <row r="105" spans="1:11" ht="31.5">
      <c r="A105" s="44" t="s">
        <v>37</v>
      </c>
      <c r="B105" s="44"/>
      <c r="C105" s="44"/>
      <c r="D105" s="44"/>
      <c r="E105" s="13">
        <f>SUM(F105:G105)</f>
        <v>7915.9</v>
      </c>
      <c r="F105" s="21">
        <v>7915.9</v>
      </c>
      <c r="G105" s="21"/>
      <c r="H105" s="13">
        <f>I105</f>
        <v>5413.6</v>
      </c>
      <c r="I105" s="12">
        <v>5413.6</v>
      </c>
      <c r="J105" s="12"/>
      <c r="K105" s="21">
        <f t="shared" si="22"/>
        <v>68.38893871827588</v>
      </c>
    </row>
    <row r="106" spans="1:11" ht="15.75">
      <c r="A106" s="40" t="s">
        <v>63</v>
      </c>
      <c r="B106" s="40"/>
      <c r="C106" s="40"/>
      <c r="D106" s="40"/>
      <c r="E106" s="14">
        <f aca="true" t="shared" si="24" ref="E106:J106">SUM(E107:E110)</f>
        <v>61159.899999999994</v>
      </c>
      <c r="F106" s="14">
        <f t="shared" si="24"/>
        <v>60812.899999999994</v>
      </c>
      <c r="G106" s="14">
        <f t="shared" si="24"/>
        <v>347</v>
      </c>
      <c r="H106" s="14">
        <f t="shared" si="24"/>
        <v>45673.399999999994</v>
      </c>
      <c r="I106" s="14">
        <f t="shared" si="24"/>
        <v>45415.1</v>
      </c>
      <c r="J106" s="14">
        <f t="shared" si="24"/>
        <v>258.3</v>
      </c>
      <c r="K106" s="20">
        <f t="shared" si="22"/>
        <v>74.67867017441166</v>
      </c>
    </row>
    <row r="107" spans="1:11" ht="15.75">
      <c r="A107" s="44" t="s">
        <v>22</v>
      </c>
      <c r="B107" s="44"/>
      <c r="C107" s="44"/>
      <c r="D107" s="44"/>
      <c r="E107" s="13">
        <f>SUM(F107:G107)</f>
        <v>2946.2</v>
      </c>
      <c r="F107" s="21">
        <v>2599.2</v>
      </c>
      <c r="G107" s="21">
        <v>347</v>
      </c>
      <c r="H107" s="13">
        <f>I107+J107</f>
        <v>2282.5</v>
      </c>
      <c r="I107" s="12">
        <v>2024.2</v>
      </c>
      <c r="J107" s="12">
        <v>258.3</v>
      </c>
      <c r="K107" s="21">
        <f t="shared" si="22"/>
        <v>77.47267666825063</v>
      </c>
    </row>
    <row r="108" spans="1:11" ht="31.5">
      <c r="A108" s="44" t="s">
        <v>23</v>
      </c>
      <c r="B108" s="44"/>
      <c r="C108" s="44"/>
      <c r="D108" s="44"/>
      <c r="E108" s="13">
        <f>SUM(F108:G108)</f>
        <v>33663.9</v>
      </c>
      <c r="F108" s="21">
        <v>33663.9</v>
      </c>
      <c r="G108" s="21"/>
      <c r="H108" s="13">
        <f>I108+J108</f>
        <v>25031.2</v>
      </c>
      <c r="I108" s="12">
        <v>25031.2</v>
      </c>
      <c r="J108" s="12"/>
      <c r="K108" s="21">
        <f t="shared" si="22"/>
        <v>74.35620947067927</v>
      </c>
    </row>
    <row r="109" spans="1:12" ht="15.75">
      <c r="A109" s="44" t="s">
        <v>24</v>
      </c>
      <c r="B109" s="44"/>
      <c r="C109" s="44"/>
      <c r="D109" s="44"/>
      <c r="E109" s="13">
        <f>SUM(F109:G109)</f>
        <v>21342.8</v>
      </c>
      <c r="F109" s="21">
        <v>21342.8</v>
      </c>
      <c r="G109" s="21"/>
      <c r="H109" s="13">
        <f>I109+J109</f>
        <v>16312.5</v>
      </c>
      <c r="I109" s="12">
        <v>16312.5</v>
      </c>
      <c r="J109" s="12"/>
      <c r="K109" s="21">
        <f t="shared" si="22"/>
        <v>76.43092752591038</v>
      </c>
      <c r="L109" s="1" t="s">
        <v>6</v>
      </c>
    </row>
    <row r="110" spans="1:11" ht="31.5">
      <c r="A110" s="44" t="s">
        <v>36</v>
      </c>
      <c r="B110" s="44"/>
      <c r="C110" s="44"/>
      <c r="D110" s="44"/>
      <c r="E110" s="13">
        <f>SUM(F110:G110)</f>
        <v>3207</v>
      </c>
      <c r="F110" s="21">
        <v>3207</v>
      </c>
      <c r="G110" s="21"/>
      <c r="H110" s="13">
        <f>I110</f>
        <v>2047.2</v>
      </c>
      <c r="I110" s="12">
        <v>2047.2</v>
      </c>
      <c r="J110" s="12"/>
      <c r="K110" s="21">
        <f t="shared" si="22"/>
        <v>63.835360149672596</v>
      </c>
    </row>
    <row r="111" spans="1:11" ht="16.5" customHeight="1">
      <c r="A111" s="40" t="s">
        <v>31</v>
      </c>
      <c r="B111" s="40"/>
      <c r="C111" s="40"/>
      <c r="D111" s="40"/>
      <c r="E111" s="14">
        <f>F111+G111</f>
        <v>1886.2</v>
      </c>
      <c r="F111" s="20">
        <v>1769.2</v>
      </c>
      <c r="G111" s="20">
        <v>117</v>
      </c>
      <c r="H111" s="14">
        <f>I111+J111</f>
        <v>1326.5</v>
      </c>
      <c r="I111" s="39">
        <v>1225</v>
      </c>
      <c r="J111" s="39">
        <v>101.5</v>
      </c>
      <c r="K111" s="20">
        <f t="shared" si="22"/>
        <v>70.32658254691974</v>
      </c>
    </row>
    <row r="112" spans="1:11" ht="31.5">
      <c r="A112" s="40" t="s">
        <v>32</v>
      </c>
      <c r="B112" s="40"/>
      <c r="C112" s="40"/>
      <c r="D112" s="40"/>
      <c r="E112" s="14">
        <f>F112+G112</f>
        <v>34.6</v>
      </c>
      <c r="F112" s="20">
        <v>34.6</v>
      </c>
      <c r="G112" s="20">
        <v>0</v>
      </c>
      <c r="H112" s="14">
        <f>I112+J112</f>
        <v>1.5</v>
      </c>
      <c r="I112" s="39">
        <v>1.5</v>
      </c>
      <c r="J112" s="39">
        <v>0</v>
      </c>
      <c r="K112" s="20">
        <f t="shared" si="22"/>
        <v>4.335260115606936</v>
      </c>
    </row>
    <row r="113" spans="1:11" ht="15.75" customHeight="1">
      <c r="A113" s="40" t="s">
        <v>40</v>
      </c>
      <c r="B113" s="40"/>
      <c r="C113" s="40"/>
      <c r="D113" s="40"/>
      <c r="E113" s="14">
        <v>0</v>
      </c>
      <c r="F113" s="20">
        <v>23420.2</v>
      </c>
      <c r="G113" s="20"/>
      <c r="H113" s="14">
        <v>0</v>
      </c>
      <c r="I113" s="39">
        <v>20116.8</v>
      </c>
      <c r="J113" s="39"/>
      <c r="K113" s="20">
        <f>SUM(I113/F113*100)</f>
        <v>85.89508202321072</v>
      </c>
    </row>
    <row r="114" spans="1:11" ht="15.75">
      <c r="A114" s="40" t="s">
        <v>78</v>
      </c>
      <c r="B114" s="40"/>
      <c r="C114" s="40"/>
      <c r="D114" s="40"/>
      <c r="E114" s="14">
        <f>SUM(E90,E91,E92,E93,E94,E95,E96,E97,E103,E106,E111,E112,E113)</f>
        <v>339407.39999999997</v>
      </c>
      <c r="F114" s="17">
        <f>SUM(F90,F91,F92,F93,F94,F95,F96,F97,F103,F106,F111,F112,F113)</f>
        <v>317225.9</v>
      </c>
      <c r="G114" s="14">
        <f>SUM(G90,G91,G92,G93,G94,,G95,G96,G97,G103,G106,G111,G112,G113)</f>
        <v>49908</v>
      </c>
      <c r="H114" s="14">
        <f>SUM(H90,H91,H92,H93,H94,,H95,H96,H97,H103,H106,H111,H112,H113)</f>
        <v>244651.19999999998</v>
      </c>
      <c r="I114" s="14">
        <f>SUM(I90,I91,I92,I93,I94,,I95,I96,I97,I103,I106,I111,I112,I113)</f>
        <v>231641.4</v>
      </c>
      <c r="J114" s="14">
        <f>SUM(J90,J91,J92,J93,J94,,J95,J96,J97,J103,J106,J111,J112,J113)</f>
        <v>36206.9</v>
      </c>
      <c r="K114" s="20">
        <f>SUM(H114/E114*100)</f>
        <v>72.08186975298712</v>
      </c>
    </row>
    <row r="115" spans="1:11" ht="16.5" customHeight="1">
      <c r="A115" s="44" t="s">
        <v>13</v>
      </c>
      <c r="B115" s="44"/>
      <c r="C115" s="44"/>
      <c r="D115" s="44"/>
      <c r="E115" s="13">
        <f aca="true" t="shared" si="25" ref="E115:J115">SUM(E85-E114)</f>
        <v>-11028.179999999993</v>
      </c>
      <c r="F115" s="13">
        <f t="shared" si="25"/>
        <v>-5575.380000000005</v>
      </c>
      <c r="G115" s="13">
        <f t="shared" si="25"/>
        <v>-5452.799999999996</v>
      </c>
      <c r="H115" s="13">
        <f t="shared" si="25"/>
        <v>28032.49999999997</v>
      </c>
      <c r="I115" s="13">
        <f t="shared" si="25"/>
        <v>24601.20000000004</v>
      </c>
      <c r="J115" s="13">
        <f t="shared" si="25"/>
        <v>3431.300000000003</v>
      </c>
      <c r="K115" s="20"/>
    </row>
    <row r="116" spans="1:11" ht="15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6"/>
    </row>
    <row r="117" spans="1:11" ht="15.75" customHeight="1">
      <c r="A117" s="74" t="s">
        <v>79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1:11" ht="15.75">
      <c r="A118" s="75" t="s">
        <v>80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ht="15.75" hidden="1">
      <c r="A119" s="47"/>
      <c r="B119" s="47"/>
      <c r="C119" s="47"/>
      <c r="D119" s="47"/>
      <c r="E119" s="47"/>
      <c r="F119" s="48"/>
      <c r="G119" s="48"/>
      <c r="H119" s="49"/>
      <c r="I119" s="50"/>
      <c r="J119" s="50"/>
      <c r="K119" s="48"/>
    </row>
    <row r="120" spans="1:11" ht="15.75">
      <c r="A120" s="47"/>
      <c r="B120" s="47"/>
      <c r="C120" s="47"/>
      <c r="D120" s="47"/>
      <c r="E120" s="47"/>
      <c r="F120" s="48"/>
      <c r="G120" s="48"/>
      <c r="H120" s="49"/>
      <c r="I120" s="50"/>
      <c r="J120" s="50"/>
      <c r="K120" s="48"/>
    </row>
    <row r="121" spans="1:11" ht="15.75">
      <c r="A121" s="51"/>
      <c r="B121" s="51"/>
      <c r="C121" s="51"/>
      <c r="D121" s="51"/>
      <c r="E121" s="51"/>
      <c r="F121" s="48"/>
      <c r="G121" s="48"/>
      <c r="H121" s="48"/>
      <c r="I121" s="50"/>
      <c r="J121" s="50"/>
      <c r="K121" s="48"/>
    </row>
    <row r="122" spans="1:11" ht="15.75">
      <c r="A122" s="51"/>
      <c r="B122" s="51"/>
      <c r="C122" s="51"/>
      <c r="D122" s="51"/>
      <c r="E122" s="51"/>
      <c r="F122" s="48"/>
      <c r="G122" s="48"/>
      <c r="H122" s="48"/>
      <c r="I122" s="50"/>
      <c r="J122" s="50"/>
      <c r="K122" s="48"/>
    </row>
    <row r="123" spans="1:11" ht="15.75">
      <c r="A123" s="51"/>
      <c r="B123" s="51"/>
      <c r="C123" s="51"/>
      <c r="D123" s="51"/>
      <c r="E123" s="51"/>
      <c r="F123" s="48"/>
      <c r="G123" s="48"/>
      <c r="H123" s="48"/>
      <c r="I123" s="50"/>
      <c r="J123" s="50"/>
      <c r="K123" s="48"/>
    </row>
    <row r="124" spans="1:11" ht="15.75">
      <c r="A124" s="51"/>
      <c r="B124" s="51"/>
      <c r="C124" s="51"/>
      <c r="D124" s="51"/>
      <c r="E124" s="51"/>
      <c r="F124" s="48"/>
      <c r="G124" s="48"/>
      <c r="H124" s="48"/>
      <c r="I124" s="50"/>
      <c r="J124" s="50"/>
      <c r="K124" s="48"/>
    </row>
    <row r="125" spans="1:11" ht="15.75">
      <c r="A125" s="51"/>
      <c r="B125" s="51"/>
      <c r="C125" s="51"/>
      <c r="D125" s="51"/>
      <c r="E125" s="51"/>
      <c r="F125" s="48"/>
      <c r="G125" s="48"/>
      <c r="H125" s="48"/>
      <c r="I125" s="50"/>
      <c r="J125" s="50"/>
      <c r="K125" s="48"/>
    </row>
    <row r="126" spans="1:11" ht="15.75">
      <c r="A126" s="51"/>
      <c r="B126" s="51"/>
      <c r="C126" s="51"/>
      <c r="D126" s="51"/>
      <c r="E126" s="51"/>
      <c r="F126" s="48"/>
      <c r="G126" s="48"/>
      <c r="H126" s="48"/>
      <c r="I126" s="50"/>
      <c r="J126" s="50"/>
      <c r="K126" s="48"/>
    </row>
    <row r="127" spans="1:11" ht="15.75">
      <c r="A127" s="51"/>
      <c r="B127" s="51"/>
      <c r="C127" s="51"/>
      <c r="D127" s="51"/>
      <c r="E127" s="51"/>
      <c r="F127" s="48"/>
      <c r="G127" s="48"/>
      <c r="H127" s="48"/>
      <c r="I127" s="50"/>
      <c r="J127" s="50"/>
      <c r="K127" s="48"/>
    </row>
    <row r="128" spans="1:11" ht="15.75">
      <c r="A128" s="51"/>
      <c r="B128" s="51"/>
      <c r="C128" s="51"/>
      <c r="D128" s="51"/>
      <c r="E128" s="51"/>
      <c r="F128" s="48"/>
      <c r="G128" s="48"/>
      <c r="H128" s="48"/>
      <c r="I128" s="50"/>
      <c r="J128" s="50"/>
      <c r="K128" s="48"/>
    </row>
    <row r="129" spans="1:11" ht="15.75">
      <c r="A129" s="51"/>
      <c r="B129" s="51"/>
      <c r="C129" s="51"/>
      <c r="D129" s="51"/>
      <c r="E129" s="51"/>
      <c r="F129" s="48"/>
      <c r="G129" s="48"/>
      <c r="H129" s="48"/>
      <c r="I129" s="50"/>
      <c r="J129" s="50"/>
      <c r="K129" s="48"/>
    </row>
    <row r="130" spans="1:11" ht="15.75">
      <c r="A130" s="51"/>
      <c r="B130" s="51"/>
      <c r="C130" s="51"/>
      <c r="D130" s="51"/>
      <c r="E130" s="51"/>
      <c r="F130" s="48"/>
      <c r="G130" s="48"/>
      <c r="H130" s="48"/>
      <c r="I130" s="50"/>
      <c r="J130" s="50"/>
      <c r="K130" s="48"/>
    </row>
    <row r="131" spans="1:11" ht="15.75">
      <c r="A131" s="51"/>
      <c r="B131" s="51"/>
      <c r="C131" s="51"/>
      <c r="D131" s="51"/>
      <c r="E131" s="51"/>
      <c r="F131" s="48"/>
      <c r="G131" s="48"/>
      <c r="H131" s="48"/>
      <c r="I131" s="50"/>
      <c r="J131" s="50"/>
      <c r="K131" s="48"/>
    </row>
    <row r="132" spans="1:11" ht="15.75">
      <c r="A132" s="51"/>
      <c r="B132" s="51"/>
      <c r="C132" s="51"/>
      <c r="D132" s="51"/>
      <c r="E132" s="51"/>
      <c r="F132" s="48"/>
      <c r="G132" s="48"/>
      <c r="H132" s="48"/>
      <c r="I132" s="50"/>
      <c r="J132" s="50"/>
      <c r="K132" s="48"/>
    </row>
    <row r="133" spans="1:11" ht="15.75">
      <c r="A133" s="51"/>
      <c r="B133" s="51"/>
      <c r="C133" s="51"/>
      <c r="D133" s="51"/>
      <c r="E133" s="51"/>
      <c r="F133" s="48"/>
      <c r="G133" s="48"/>
      <c r="H133" s="48"/>
      <c r="I133" s="50"/>
      <c r="J133" s="50"/>
      <c r="K133" s="48"/>
    </row>
    <row r="134" spans="1:11" ht="15.75">
      <c r="A134" s="51"/>
      <c r="B134" s="51"/>
      <c r="C134" s="51"/>
      <c r="D134" s="51"/>
      <c r="E134" s="51"/>
      <c r="F134" s="48"/>
      <c r="G134" s="48"/>
      <c r="H134" s="48"/>
      <c r="I134" s="50"/>
      <c r="J134" s="50"/>
      <c r="K134" s="48"/>
    </row>
    <row r="135" spans="1:11" ht="15.75">
      <c r="A135" s="51"/>
      <c r="B135" s="51"/>
      <c r="C135" s="51"/>
      <c r="D135" s="51"/>
      <c r="E135" s="51"/>
      <c r="F135" s="48"/>
      <c r="G135" s="48"/>
      <c r="H135" s="48"/>
      <c r="I135" s="50"/>
      <c r="J135" s="50"/>
      <c r="K135" s="48"/>
    </row>
    <row r="136" spans="1:11" ht="15.75">
      <c r="A136" s="51"/>
      <c r="B136" s="51"/>
      <c r="C136" s="51"/>
      <c r="D136" s="51"/>
      <c r="E136" s="51"/>
      <c r="F136" s="48"/>
      <c r="G136" s="48"/>
      <c r="H136" s="48"/>
      <c r="I136" s="50"/>
      <c r="J136" s="50"/>
      <c r="K136" s="48"/>
    </row>
    <row r="137" spans="1:11" ht="15.75">
      <c r="A137" s="51"/>
      <c r="B137" s="51"/>
      <c r="C137" s="51"/>
      <c r="D137" s="51"/>
      <c r="E137" s="51"/>
      <c r="F137" s="48"/>
      <c r="G137" s="48"/>
      <c r="H137" s="48"/>
      <c r="I137" s="50"/>
      <c r="J137" s="50"/>
      <c r="K137" s="48"/>
    </row>
    <row r="138" spans="1:11" ht="15.75">
      <c r="A138" s="51"/>
      <c r="B138" s="51"/>
      <c r="C138" s="51"/>
      <c r="D138" s="51"/>
      <c r="E138" s="51"/>
      <c r="F138" s="48"/>
      <c r="G138" s="48"/>
      <c r="H138" s="48"/>
      <c r="I138" s="50"/>
      <c r="J138" s="50"/>
      <c r="K138" s="48"/>
    </row>
    <row r="139" spans="1:11" ht="15.75">
      <c r="A139" s="51"/>
      <c r="B139" s="51"/>
      <c r="C139" s="51"/>
      <c r="D139" s="51"/>
      <c r="E139" s="51"/>
      <c r="F139" s="48"/>
      <c r="G139" s="48"/>
      <c r="H139" s="48"/>
      <c r="I139" s="50"/>
      <c r="J139" s="50"/>
      <c r="K139" s="48"/>
    </row>
    <row r="140" spans="1:11" ht="15.75">
      <c r="A140" s="51"/>
      <c r="B140" s="51"/>
      <c r="C140" s="51"/>
      <c r="D140" s="51"/>
      <c r="E140" s="51"/>
      <c r="F140" s="48"/>
      <c r="G140" s="48"/>
      <c r="H140" s="48"/>
      <c r="I140" s="50"/>
      <c r="J140" s="50"/>
      <c r="K140" s="48"/>
    </row>
    <row r="141" spans="1:11" ht="15.75">
      <c r="A141" s="51"/>
      <c r="B141" s="51"/>
      <c r="C141" s="51"/>
      <c r="D141" s="51"/>
      <c r="E141" s="51"/>
      <c r="F141" s="48"/>
      <c r="G141" s="48"/>
      <c r="H141" s="48"/>
      <c r="I141" s="50"/>
      <c r="J141" s="50"/>
      <c r="K141" s="48"/>
    </row>
    <row r="142" spans="1:11" ht="15.75">
      <c r="A142" s="51"/>
      <c r="B142" s="51"/>
      <c r="C142" s="51"/>
      <c r="D142" s="51"/>
      <c r="E142" s="51"/>
      <c r="F142" s="48"/>
      <c r="G142" s="48"/>
      <c r="H142" s="48"/>
      <c r="I142" s="50"/>
      <c r="J142" s="50"/>
      <c r="K142" s="48"/>
    </row>
    <row r="143" spans="1:11" ht="15.75">
      <c r="A143" s="51"/>
      <c r="B143" s="51"/>
      <c r="C143" s="51"/>
      <c r="D143" s="51"/>
      <c r="E143" s="51"/>
      <c r="F143" s="48"/>
      <c r="G143" s="48"/>
      <c r="H143" s="48"/>
      <c r="I143" s="50"/>
      <c r="J143" s="50"/>
      <c r="K143" s="48"/>
    </row>
  </sheetData>
  <sheetProtection/>
  <mergeCells count="28">
    <mergeCell ref="A117:K117"/>
    <mergeCell ref="A118:K118"/>
    <mergeCell ref="H87:H89"/>
    <mergeCell ref="I87:J87"/>
    <mergeCell ref="K87:K89"/>
    <mergeCell ref="F88:F89"/>
    <mergeCell ref="G88:G89"/>
    <mergeCell ref="I88:I89"/>
    <mergeCell ref="J88:J89"/>
    <mergeCell ref="A4:A6"/>
    <mergeCell ref="B4:B6"/>
    <mergeCell ref="A87:A89"/>
    <mergeCell ref="E87:E89"/>
    <mergeCell ref="F87:G87"/>
    <mergeCell ref="C4:D4"/>
    <mergeCell ref="E4:E6"/>
    <mergeCell ref="F4:G4"/>
    <mergeCell ref="C5:C6"/>
    <mergeCell ref="A1:K1"/>
    <mergeCell ref="A2:K2"/>
    <mergeCell ref="D5:D6"/>
    <mergeCell ref="F5:F6"/>
    <mergeCell ref="G5:G6"/>
    <mergeCell ref="I5:I6"/>
    <mergeCell ref="J5:J6"/>
    <mergeCell ref="I4:J4"/>
    <mergeCell ref="K4:K6"/>
    <mergeCell ref="H4:H6"/>
  </mergeCells>
  <printOptions/>
  <pageMargins left="0.7874015748031497" right="0.3937007874015748" top="0.3937007874015748" bottom="0.3937007874015748" header="0" footer="0"/>
  <pageSetup fitToHeight="8" horizontalDpi="300" verticalDpi="300" orientation="portrait" paperSize="9" scale="71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 Д.А.</cp:lastModifiedBy>
  <cp:lastPrinted>2018-11-14T11:58:50Z</cp:lastPrinted>
  <dcterms:created xsi:type="dcterms:W3CDTF">1996-10-08T23:32:33Z</dcterms:created>
  <dcterms:modified xsi:type="dcterms:W3CDTF">2018-11-15T06:04:00Z</dcterms:modified>
  <cp:category/>
  <cp:version/>
  <cp:contentType/>
  <cp:contentStatus/>
</cp:coreProperties>
</file>