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61" activeTab="0"/>
  </bookViews>
  <sheets>
    <sheet name="на 01.12.2017" sheetId="1" r:id="rId1"/>
  </sheets>
  <definedNames>
    <definedName name="_xlnm.Print_Area" localSheetId="0">'на 01.12.2017'!$A$1:$K$128</definedName>
  </definedNames>
  <calcPr fullCalcOnLoad="1"/>
</workbook>
</file>

<file path=xl/sharedStrings.xml><?xml version="1.0" encoding="utf-8"?>
<sst xmlns="http://schemas.openxmlformats.org/spreadsheetml/2006/main" count="150" uniqueCount="138">
  <si>
    <t>Наименование доходов</t>
  </si>
  <si>
    <t>Налоговые доходы</t>
  </si>
  <si>
    <t>Налог на доходы физических лиц</t>
  </si>
  <si>
    <t>Государственная пошлина</t>
  </si>
  <si>
    <t>Доходы от сдачи в аренду имущества</t>
  </si>
  <si>
    <t>Доходы от реализации имущества</t>
  </si>
  <si>
    <t xml:space="preserve"> </t>
  </si>
  <si>
    <t>Всего доходов</t>
  </si>
  <si>
    <t>Неналоговые доходы</t>
  </si>
  <si>
    <t>Общегосударственные вопросы</t>
  </si>
  <si>
    <t>Национальная оборона</t>
  </si>
  <si>
    <t>ЖКХ</t>
  </si>
  <si>
    <t>Образование</t>
  </si>
  <si>
    <t>Дефицит (-)  профицит (+)</t>
  </si>
  <si>
    <t>Земельный налог</t>
  </si>
  <si>
    <t>Арендная плата за земли</t>
  </si>
  <si>
    <t>б-т мун район</t>
  </si>
  <si>
    <t>Наименование расходов</t>
  </si>
  <si>
    <t xml:space="preserve"> -дошкольное образование</t>
  </si>
  <si>
    <t xml:space="preserve"> -общее образование</t>
  </si>
  <si>
    <t xml:space="preserve"> -молодежная политика и оздоровление детей</t>
  </si>
  <si>
    <t xml:space="preserve"> -другие вопросы в области образования</t>
  </si>
  <si>
    <t xml:space="preserve"> -пенсионное обеспечение</t>
  </si>
  <si>
    <t xml:space="preserve"> -социальное обеспечение населения (льготы по законам)</t>
  </si>
  <si>
    <t xml:space="preserve"> -охрана семьи и детства</t>
  </si>
  <si>
    <t>Факт 6 мес. 2008 года</t>
  </si>
  <si>
    <t>Факт</t>
  </si>
  <si>
    <t>б-ты посел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</si>
  <si>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</si>
  <si>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</si>
  <si>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Возврат остатков субсидий, субвенций и иных межбюджетных трансфертов</t>
  </si>
  <si>
    <t>Дорожное хозяйство (дорожные фонды)</t>
  </si>
  <si>
    <t>Физическая культура и спорт</t>
  </si>
  <si>
    <t>Обслуживание государственного долга</t>
  </si>
  <si>
    <t>Безвозмездные поступления  от других бюджетов бюджетной системы</t>
  </si>
  <si>
    <t>Культура, кинематография</t>
  </si>
  <si>
    <t xml:space="preserve"> - культура</t>
  </si>
  <si>
    <t xml:space="preserve"> -другие вопросы в области соц.политики</t>
  </si>
  <si>
    <t xml:space="preserve"> - другие вопросы в области культуры, кинематографии</t>
  </si>
  <si>
    <t>Доходы от уплаты акцизов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</si>
  <si>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</si>
  <si>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 трансферты</t>
  </si>
  <si>
    <t>Субвенции бюджетам муниципальных районов на осуществление отдельных государственных полномочий по реализации дополнительных  мер социальной поддержки  лиц, удостоенных звания "Герой  Социалистического труда"</t>
  </si>
  <si>
    <t>Субвенции бюджетам муниципальных районов на осуществление отдельных государственных полномочий по оказанию социальной поддержки малоимущим на газификацию их домовладений</t>
  </si>
  <si>
    <t>в том числе</t>
  </si>
  <si>
    <t>Плата за негативное воздействие на окружающую среду</t>
  </si>
  <si>
    <t>Субсидии от других бюджетов  бюджетной системы</t>
  </si>
  <si>
    <t>Доходы от продажи земельных участков</t>
  </si>
  <si>
    <t>Дотации от других бюджетов  бюджетной системы</t>
  </si>
  <si>
    <t>Субвенции бюджетам муниципальных районов на ежемесячное денежное вознаграждение за классное руководство</t>
  </si>
  <si>
    <t>Субвенции на обеспечение мер социальной поддержки тружеников тыла</t>
  </si>
  <si>
    <t>Субвенции на обеспечение мер социальной поддержки ветеранов труда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</si>
  <si>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</si>
  <si>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 xml:space="preserve">Субвенции на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 Новгородской области </t>
  </si>
  <si>
    <t xml:space="preserve">Субвенции бюджетам муниципальных районов на 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 </t>
  </si>
  <si>
    <t>Субвенции на осуществляющих. отдельных государственных полномочий по выплате соц.пособия на погребение и возмещению стоимости услуг, предоставляемых согласно гарантированному перечню услуг по погребению</t>
  </si>
  <si>
    <t xml:space="preserve">Субвенции на осуществление государственных полномочий по расчету и предоставлению дотаций на выравнивание бюджетной обеспеченности поселений </t>
  </si>
  <si>
    <t>Субвенции на осуществление отдельных государственных 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</si>
  <si>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 xml:space="preserve">Субвенции на выполнение отдельных государственных полномочий по оказанию соц.поддержки малоимущим семьям, малоимущим одиноко проживающим гражданам и лицам, оказавшимся в трудной жизненной ситуации </t>
  </si>
  <si>
    <t xml:space="preserve">Субвенции на выполнение отдельных государственных полномочий по предоставлению льгот на проезд в транспорте междугороднего сообщения к месту лечения и обратно детей, нуждающихся в санаторно-курортном лечении </t>
  </si>
  <si>
    <t>Субвенции на выполнение отдельных государственных полномочий по предоставлению мер социальной поддержки ветеранов труда Новгородской области</t>
  </si>
  <si>
    <t>Сельское хозяйство и рыболовство</t>
  </si>
  <si>
    <t>Другие вопросы в области национальной экономики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</si>
  <si>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</si>
  <si>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от других  бюджетов бюджетной системы</t>
  </si>
  <si>
    <t>Социальная политика</t>
  </si>
  <si>
    <t>Доходы от оказания платных услуг (работ) и компенсации затрат государства</t>
  </si>
  <si>
    <t>Субвенции на выполнение отдельных государственных полномочий по предоставлению мер социальной поддержки по оплате жилья и коммунальных услуг отдельных категорий граждан, работающих и проживающих в сельских населенных пунктах и поселках городского типа Новгородской области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</si>
  <si>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образовательных организаций</t>
  </si>
  <si>
    <t>Налог на имущество физических лиц</t>
  </si>
  <si>
    <t>Прочие поступления от использования имущества</t>
  </si>
  <si>
    <t>Субвенции бюджетам муниципальных районов на государственную регистрацию актов  гражданского состояния</t>
  </si>
  <si>
    <t>Субвенции бюджетам муниципальных районов  на обеспечение отдельных государственных полномочий по предоставлению мер  социальной поддержки реабилитированных лиц и лиц, признанных пострадавшими от политических  репрессий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</si>
  <si>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</t>
  </si>
  <si>
    <t>Субвенции бюджетам муниципальных районов по назначению и выплате единовременного пособия одинокой матери</t>
  </si>
  <si>
    <t>Испол-нение к году (%)</t>
  </si>
  <si>
    <t>бюджет муниципаль-ного района (тыс. руб.)</t>
  </si>
  <si>
    <t>бюджеты поселений (тыс. руб.)</t>
  </si>
  <si>
    <t xml:space="preserve">Анализ исполнения консолидированного бюджета Любытинского муниципального района </t>
  </si>
  <si>
    <t>Налоговые и неналоговые доходы</t>
  </si>
  <si>
    <t xml:space="preserve">Безвозмездные поступления  </t>
  </si>
  <si>
    <t>Всего расходов</t>
  </si>
  <si>
    <t xml:space="preserve">Председатель комитета финансов        </t>
  </si>
  <si>
    <t>Администрации Любытинского</t>
  </si>
  <si>
    <t>муниципального района                                         О. В. Новикова</t>
  </si>
  <si>
    <t>Субвенции бюджетам муниципальных образований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</si>
  <si>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</si>
  <si>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назначению и выплате 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</si>
  <si>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 числе в результате эвтаназии отловленных безнадзорных животных, возврата владельцам отловленных безнаадзорных животных 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</si>
  <si>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</si>
  <si>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Налоги на совокупный доход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</si>
  <si>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</si>
  <si>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предоставление социальной выплаты на компенсацию (возмещение) расходов граждан по уплате процентов  за пользование кредитом (займом) </t>
  </si>
  <si>
    <t>Прочие безвозмездные поступления</t>
  </si>
  <si>
    <t>Прочие безвозмездные поступления в бюджеты сельских поселений</t>
  </si>
  <si>
    <t>Национальная безопасность и правоохранительной деятельность</t>
  </si>
  <si>
    <t>бюджет муниципального района (тыс. руб.)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</si>
  <si>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</si>
  <si>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Дотации на выравнивание бюджетной обеспеченности</t>
  </si>
  <si>
    <t xml:space="preserve"> -дополнительное  образование  детей</t>
  </si>
  <si>
    <t>Штрафы</t>
  </si>
  <si>
    <t>Субвенции бюджетам на возмещение затрат по содержанию штатных единиц, осуществляющих переданные отдельные государственные полномочия</t>
  </si>
  <si>
    <t>Задолженность и перерасчеты по отмененным налогам, сборам и иным обязательным платежам</t>
  </si>
  <si>
    <t>Субсидии бюджетам муниципальных районов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</t>
  </si>
  <si>
    <t>Прочие неналоговые доходы</t>
  </si>
  <si>
    <t>Межбюджетные трансферты на организацию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</si>
  <si>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План 2017г. (тыс. руб.)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</si>
  <si>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</si>
  <si>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и сельских поселений на формирование муниципальных дорожных фондов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</si>
  <si>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</si>
  <si>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>Субсидии бюджетам муниципальных районов в целях софинансирования расходных обязательств на строительство распределительных газовых сетей в сельской местности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</si>
  <si>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</si>
  <si>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Субсидии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 </t>
  </si>
  <si>
    <t>Субсидии бюджетам муниципальных районов на замену окон в муниципальных общеобразовательных организациях</t>
  </si>
  <si>
    <t>Субсидии бюджетам муниципальных районов   на обеспечение пожарной безопасности, антитеррористической и антикриминальной безопасности муниципальных,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</si>
  <si>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Субсидии бюджетам муниципальных районов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</si>
  <si>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Межбюджетные трансферты, передаваемые бюджетам муниципальных районов на частичную компенсацию дополнительных расходов на повышение заработной оплаты труда  работников бюджетной сферы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</si>
  <si>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</si>
  <si>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Проценты, полученные от предоставления бюджетных кредитов</t>
  </si>
  <si>
    <t>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 и на плановый период до 2020 года" по развитию газораспределительной сети области</t>
  </si>
  <si>
    <t>Субсидии бюджетам муниципальных районов на поддержку отрасли культуры в части государственной поддержки лучших муниципальных учреждений культуры, находящихся на территории сельских поселений  (за счет средств федерального бюджета)</t>
  </si>
  <si>
    <t>Субсидии бюджетам сельских поселений на реализацию проектов местных инициатив граждан, включенных в МПРТ</t>
  </si>
  <si>
    <t>Дотации бюджетам муниципальных районов на поддержку мер по обеспечению сбалансированности бюджетов</t>
  </si>
  <si>
    <t>Субсидии бюджетам  муниципальных районов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</si>
  <si>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r>
      <t xml:space="preserve">202 20077 05 </t>
    </r>
    <r>
      <rPr>
        <b/>
        <sz val="12"/>
        <rFont val="Times New Roman"/>
        <family val="1"/>
      </rPr>
      <t>7227</t>
    </r>
    <r>
      <rPr>
        <sz val="12"/>
        <rFont val="Times New Roman"/>
        <family val="1"/>
      </rPr>
      <t xml:space="preserve"> 151</t>
    </r>
  </si>
  <si>
    <r>
      <t xml:space="preserve">202 </t>
    </r>
    <r>
      <rPr>
        <b/>
        <sz val="12"/>
        <rFont val="Times New Roman"/>
        <family val="1"/>
      </rPr>
      <t>25519</t>
    </r>
    <r>
      <rPr>
        <sz val="12"/>
        <rFont val="Times New Roman"/>
        <family val="1"/>
      </rPr>
      <t xml:space="preserve"> 05 0000 151</t>
    </r>
    <r>
      <rPr>
        <b/>
        <sz val="12"/>
        <rFont val="Times New Roman"/>
        <family val="1"/>
      </rPr>
      <t>(17-А0900002ф)</t>
    </r>
  </si>
  <si>
    <r>
      <t xml:space="preserve">Субсидии бюджетам муниципальных районов на поддержку отрасли культуры в части комплектования </t>
    </r>
    <r>
      <rPr>
        <b/>
        <sz val="12"/>
        <rFont val="Times New Roman"/>
        <family val="1"/>
      </rPr>
      <t>книжных фондов</t>
    </r>
    <r>
      <rPr>
        <sz val="12"/>
        <rFont val="Times New Roman"/>
        <family val="1"/>
      </rPr>
      <t xml:space="preserve"> муниципальных общедоступных библиотек муниципальных образований области</t>
    </r>
  </si>
  <si>
    <r>
      <t xml:space="preserve">202 </t>
    </r>
    <r>
      <rPr>
        <b/>
        <sz val="12"/>
        <rFont val="Times New Roman"/>
        <family val="1"/>
      </rPr>
      <t>25519</t>
    </r>
    <r>
      <rPr>
        <sz val="12"/>
        <rFont val="Times New Roman"/>
        <family val="1"/>
      </rPr>
      <t xml:space="preserve"> 05 0000 151</t>
    </r>
    <r>
      <rPr>
        <b/>
        <sz val="12"/>
        <rFont val="Times New Roman"/>
        <family val="1"/>
      </rPr>
      <t>(17-А0900004ф)</t>
    </r>
  </si>
  <si>
    <r>
      <t xml:space="preserve">Субсидии бюджетам муниципальных районов на обеспечение развития и укрепления </t>
    </r>
    <r>
      <rPr>
        <b/>
        <sz val="12"/>
        <rFont val="Times New Roman"/>
        <family val="1"/>
      </rPr>
      <t>материально-технической базы</t>
    </r>
    <r>
      <rPr>
        <sz val="12"/>
        <rFont val="Times New Roman"/>
        <family val="1"/>
      </rPr>
      <t xml:space="preserve"> муниципальных домов </t>
    </r>
    <r>
      <rPr>
        <b/>
        <sz val="12"/>
        <rFont val="Times New Roman"/>
        <family val="1"/>
      </rPr>
      <t>культуры</t>
    </r>
    <r>
      <rPr>
        <sz val="12"/>
        <rFont val="Times New Roman"/>
        <family val="1"/>
      </rPr>
      <t xml:space="preserve">, подведомственных органам местного самоуправления муниципальных районов, реализующих полномочия в сфере культуры </t>
    </r>
  </si>
  <si>
    <r>
      <t>202</t>
    </r>
    <r>
      <rPr>
        <b/>
        <sz val="12"/>
        <rFont val="Times New Roman"/>
        <family val="1"/>
      </rPr>
      <t xml:space="preserve"> 25558</t>
    </r>
    <r>
      <rPr>
        <sz val="12"/>
        <rFont val="Times New Roman"/>
        <family val="1"/>
      </rPr>
      <t xml:space="preserve"> 05 0000 151 (17-998-00001ф)  </t>
    </r>
  </si>
  <si>
    <r>
      <t xml:space="preserve">Субсидии бюджетам муниципальных районов на </t>
    </r>
    <r>
      <rPr>
        <b/>
        <sz val="12"/>
        <rFont val="Times New Roman"/>
        <family val="1"/>
      </rPr>
      <t>укрепление материально-технической базы</t>
    </r>
    <r>
      <rPr>
        <sz val="12"/>
        <rFont val="Times New Roman"/>
        <family val="1"/>
      </rPr>
      <t xml:space="preserve"> муниципальных учреждений (за исключением муниципальных домов культуры), подведомственных органам местного самоуправления муниципальных районов области, реализующим полномочия в сфере культуры</t>
    </r>
  </si>
  <si>
    <r>
      <t xml:space="preserve">202 </t>
    </r>
    <r>
      <rPr>
        <b/>
        <sz val="12"/>
        <rFont val="Times New Roman"/>
        <family val="1"/>
      </rPr>
      <t>25558</t>
    </r>
    <r>
      <rPr>
        <sz val="12"/>
        <rFont val="Times New Roman"/>
        <family val="1"/>
      </rPr>
      <t xml:space="preserve"> 05 0000 151 (17-998-00001о)  </t>
    </r>
  </si>
  <si>
    <r>
      <t xml:space="preserve">Субсидии бюджетам муниципальных районов   на </t>
    </r>
    <r>
      <rPr>
        <b/>
        <sz val="12"/>
        <rFont val="Times New Roman"/>
        <family val="1"/>
      </rPr>
      <t>софинансирование расходов</t>
    </r>
    <r>
      <rPr>
        <sz val="12"/>
        <rFont val="Times New Roman"/>
        <family val="1"/>
      </rPr>
      <t xml:space="preserve">  муниципальных казенных, бюджетных и автономных  учреждений по  приобретению </t>
    </r>
    <r>
      <rPr>
        <b/>
        <sz val="12"/>
        <rFont val="Times New Roman"/>
        <family val="1"/>
      </rPr>
      <t xml:space="preserve">коммунальных услуг </t>
    </r>
  </si>
  <si>
    <t>Межбюджетные трансферты за счет средств резервного фонда Президента Российской Федерации на капитальный ремонт зданий</t>
  </si>
  <si>
    <t>по состоянию на 01.12.2017 года</t>
  </si>
  <si>
    <t xml:space="preserve">Фактическое исполнение на 01.12.2017г. (тыс. руб.) </t>
  </si>
  <si>
    <t>Фактическое исполнение на 01.12.2017г. (тыс. руб.)</t>
  </si>
  <si>
    <t xml:space="preserve">Субвенции бюджетам муниципальных районов на осуществление  отдельных государственных полномочий по предоставлению дополнительных мер социальной поддержки инвалидам Великой Отечественной войны в виде единовременной денежной выплаты на проведение капитального ремонта жилых помещений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</si>
</sst>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"/>
    <numFmt numFmtId="195" formatCode="#,##0.00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9" fillId="0" borderId="1">
      <alignment horizontal="left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194" fontId="10" fillId="33" borderId="11" xfId="0" applyNumberFormat="1" applyFont="1" applyFill="1" applyBorder="1" applyAlignment="1">
      <alignment wrapText="1"/>
    </xf>
    <xf numFmtId="194" fontId="10" fillId="0" borderId="11" xfId="0" applyNumberFormat="1" applyFont="1" applyFill="1" applyBorder="1" applyAlignment="1">
      <alignment/>
    </xf>
    <xf numFmtId="194" fontId="10" fillId="0" borderId="11" xfId="0" applyNumberFormat="1" applyFont="1" applyBorder="1" applyAlignment="1">
      <alignment wrapText="1"/>
    </xf>
    <xf numFmtId="194" fontId="11" fillId="0" borderId="11" xfId="0" applyNumberFormat="1" applyFont="1" applyBorder="1" applyAlignment="1">
      <alignment wrapText="1"/>
    </xf>
    <xf numFmtId="194" fontId="10" fillId="33" borderId="11" xfId="0" applyNumberFormat="1" applyFont="1" applyFill="1" applyBorder="1" applyAlignment="1">
      <alignment/>
    </xf>
    <xf numFmtId="194" fontId="10" fillId="0" borderId="11" xfId="0" applyNumberFormat="1" applyFont="1" applyFill="1" applyBorder="1" applyAlignment="1">
      <alignment wrapText="1"/>
    </xf>
    <xf numFmtId="194" fontId="11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194" fontId="11" fillId="0" borderId="11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 wrapText="1"/>
    </xf>
    <xf numFmtId="194" fontId="10" fillId="33" borderId="12" xfId="0" applyNumberFormat="1" applyFont="1" applyFill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194" fontId="10" fillId="33" borderId="12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wrapText="1"/>
    </xf>
    <xf numFmtId="194" fontId="10" fillId="33" borderId="11" xfId="0" applyNumberFormat="1" applyFont="1" applyFill="1" applyBorder="1" applyAlignment="1">
      <alignment horizontal="center"/>
    </xf>
    <xf numFmtId="195" fontId="10" fillId="33" borderId="11" xfId="0" applyNumberFormat="1" applyFont="1" applyFill="1" applyBorder="1" applyAlignment="1">
      <alignment/>
    </xf>
    <xf numFmtId="2" fontId="10" fillId="0" borderId="13" xfId="33" applyNumberFormat="1" applyFont="1" applyBorder="1" applyProtection="1">
      <alignment horizontal="left" vertical="top" wrapText="1"/>
      <protection/>
    </xf>
    <xf numFmtId="194" fontId="10" fillId="33" borderId="14" xfId="0" applyNumberFormat="1" applyFont="1" applyFill="1" applyBorder="1" applyAlignment="1">
      <alignment horizontal="center"/>
    </xf>
    <xf numFmtId="195" fontId="10" fillId="33" borderId="14" xfId="0" applyNumberFormat="1" applyFont="1" applyFill="1" applyBorder="1" applyAlignment="1">
      <alignment/>
    </xf>
    <xf numFmtId="194" fontId="10" fillId="33" borderId="11" xfId="0" applyNumberFormat="1" applyFont="1" applyFill="1" applyBorder="1" applyAlignment="1">
      <alignment horizontal="left" wrapText="1"/>
    </xf>
    <xf numFmtId="194" fontId="4" fillId="33" borderId="11" xfId="0" applyNumberFormat="1" applyFont="1" applyFill="1" applyBorder="1" applyAlignment="1">
      <alignment horizontal="center"/>
    </xf>
    <xf numFmtId="195" fontId="12" fillId="33" borderId="11" xfId="0" applyNumberFormat="1" applyFont="1" applyFill="1" applyBorder="1" applyAlignment="1">
      <alignment/>
    </xf>
    <xf numFmtId="194" fontId="11" fillId="33" borderId="12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vertical="distributed" wrapText="1"/>
    </xf>
    <xf numFmtId="0" fontId="10" fillId="33" borderId="11" xfId="0" applyNumberFormat="1" applyFont="1" applyFill="1" applyBorder="1" applyAlignment="1">
      <alignment horizontal="left" vertical="distributed"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justify" vertical="justify" wrapText="1"/>
    </xf>
    <xf numFmtId="0" fontId="10" fillId="33" borderId="11" xfId="0" applyFont="1" applyFill="1" applyBorder="1" applyAlignment="1">
      <alignment vertical="justify" wrapText="1"/>
    </xf>
    <xf numFmtId="0" fontId="10" fillId="33" borderId="15" xfId="0" applyNumberFormat="1" applyFont="1" applyFill="1" applyBorder="1" applyAlignment="1">
      <alignment horizontal="justify" vertical="justify" wrapText="1"/>
    </xf>
    <xf numFmtId="0" fontId="10" fillId="33" borderId="11" xfId="0" applyNumberFormat="1" applyFont="1" applyFill="1" applyBorder="1" applyAlignment="1">
      <alignment wrapText="1"/>
    </xf>
    <xf numFmtId="0" fontId="11" fillId="0" borderId="11" xfId="0" applyNumberFormat="1" applyFont="1" applyBorder="1" applyAlignment="1">
      <alignment vertical="distributed" wrapText="1"/>
    </xf>
    <xf numFmtId="0" fontId="11" fillId="0" borderId="11" xfId="0" applyNumberFormat="1" applyFont="1" applyBorder="1" applyAlignment="1">
      <alignment horizontal="left" vertical="distributed" wrapText="1"/>
    </xf>
    <xf numFmtId="0" fontId="10" fillId="0" borderId="11" xfId="0" applyNumberFormat="1" applyFont="1" applyBorder="1" applyAlignment="1">
      <alignment vertical="distributed" wrapText="1"/>
    </xf>
    <xf numFmtId="0" fontId="10" fillId="0" borderId="11" xfId="0" applyNumberFormat="1" applyFont="1" applyBorder="1" applyAlignment="1">
      <alignment horizontal="left" vertical="distributed" wrapText="1"/>
    </xf>
    <xf numFmtId="2" fontId="11" fillId="0" borderId="11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wrapText="1"/>
    </xf>
    <xf numFmtId="19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94" fontId="11" fillId="0" borderId="0" xfId="0" applyNumberFormat="1" applyFont="1" applyBorder="1" applyAlignment="1">
      <alignment wrapText="1"/>
    </xf>
    <xf numFmtId="194" fontId="11" fillId="0" borderId="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8" fontId="1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194" fontId="11" fillId="0" borderId="11" xfId="0" applyNumberFormat="1" applyFont="1" applyFill="1" applyBorder="1" applyAlignment="1">
      <alignment wrapText="1"/>
    </xf>
    <xf numFmtId="194" fontId="11" fillId="33" borderId="1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94" fontId="10" fillId="0" borderId="12" xfId="0" applyNumberFormat="1" applyFont="1" applyBorder="1" applyAlignment="1">
      <alignment horizontal="center" wrapText="1"/>
    </xf>
    <xf numFmtId="194" fontId="10" fillId="0" borderId="16" xfId="0" applyNumberFormat="1" applyFont="1" applyBorder="1" applyAlignment="1">
      <alignment horizontal="center" wrapText="1"/>
    </xf>
    <xf numFmtId="194" fontId="10" fillId="0" borderId="14" xfId="0" applyNumberFormat="1" applyFont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33" borderId="12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4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10.7109375" defaultRowHeight="12.75"/>
  <cols>
    <col min="1" max="1" width="38.7109375" style="5" customWidth="1"/>
    <col min="2" max="2" width="10.7109375" style="5" hidden="1" customWidth="1"/>
    <col min="3" max="3" width="0.5625" style="5" hidden="1" customWidth="1"/>
    <col min="4" max="4" width="8.8515625" style="5" hidden="1" customWidth="1"/>
    <col min="5" max="5" width="11.421875" style="2" customWidth="1"/>
    <col min="6" max="6" width="12.7109375" style="1" customWidth="1"/>
    <col min="7" max="7" width="11.57421875" style="1" customWidth="1"/>
    <col min="8" max="8" width="13.421875" style="1" customWidth="1"/>
    <col min="9" max="9" width="13.140625" style="4" customWidth="1"/>
    <col min="10" max="10" width="11.140625" style="4" customWidth="1"/>
    <col min="11" max="11" width="10.00390625" style="1" customWidth="1"/>
    <col min="12" max="12" width="10.57421875" style="1" customWidth="1"/>
    <col min="13" max="13" width="10.7109375" style="6" customWidth="1"/>
    <col min="14" max="16384" width="10.7109375" style="1" customWidth="1"/>
  </cols>
  <sheetData>
    <row r="1" spans="1:11" ht="15.75" customHeight="1">
      <c r="A1" s="85" t="s">
        <v>78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customHeight="1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9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">
      <c r="A4" s="80" t="s">
        <v>0</v>
      </c>
      <c r="B4" s="79" t="s">
        <v>25</v>
      </c>
      <c r="C4" s="79" t="s">
        <v>26</v>
      </c>
      <c r="D4" s="79"/>
      <c r="E4" s="82" t="s">
        <v>106</v>
      </c>
      <c r="F4" s="77" t="s">
        <v>44</v>
      </c>
      <c r="G4" s="77"/>
      <c r="H4" s="89" t="s">
        <v>135</v>
      </c>
      <c r="I4" s="77" t="s">
        <v>44</v>
      </c>
      <c r="J4" s="77"/>
      <c r="K4" s="86" t="s">
        <v>75</v>
      </c>
    </row>
    <row r="5" spans="1:11" ht="13.5">
      <c r="A5" s="80"/>
      <c r="B5" s="79"/>
      <c r="C5" s="80" t="s">
        <v>16</v>
      </c>
      <c r="D5" s="80" t="s">
        <v>27</v>
      </c>
      <c r="E5" s="83"/>
      <c r="F5" s="78" t="s">
        <v>96</v>
      </c>
      <c r="G5" s="79" t="s">
        <v>77</v>
      </c>
      <c r="H5" s="89"/>
      <c r="I5" s="78" t="s">
        <v>76</v>
      </c>
      <c r="J5" s="79" t="s">
        <v>77</v>
      </c>
      <c r="K5" s="87"/>
    </row>
    <row r="6" spans="1:11" ht="45.75" customHeight="1">
      <c r="A6" s="80"/>
      <c r="B6" s="79"/>
      <c r="C6" s="80"/>
      <c r="D6" s="80"/>
      <c r="E6" s="84"/>
      <c r="F6" s="78"/>
      <c r="G6" s="79"/>
      <c r="H6" s="89"/>
      <c r="I6" s="78"/>
      <c r="J6" s="79"/>
      <c r="K6" s="88"/>
    </row>
    <row r="7" spans="1:13" s="3" customFormat="1" ht="19.5" customHeight="1">
      <c r="A7" s="24" t="s">
        <v>1</v>
      </c>
      <c r="B7" s="24">
        <f>SUM(C7+D7)</f>
        <v>28550</v>
      </c>
      <c r="C7" s="24">
        <f>SUM(C8:C13)</f>
        <v>25454</v>
      </c>
      <c r="D7" s="24">
        <f>SUM(D8:D13)</f>
        <v>3096</v>
      </c>
      <c r="E7" s="22">
        <f aca="true" t="shared" si="0" ref="E7:J7">SUM(E8:E14)</f>
        <v>101864.2</v>
      </c>
      <c r="F7" s="22">
        <f t="shared" si="0"/>
        <v>87899.9</v>
      </c>
      <c r="G7" s="22">
        <f t="shared" si="0"/>
        <v>13964.3</v>
      </c>
      <c r="H7" s="22">
        <f t="shared" si="0"/>
        <v>96730.00000000003</v>
      </c>
      <c r="I7" s="22">
        <f t="shared" si="0"/>
        <v>81044.8</v>
      </c>
      <c r="J7" s="22">
        <f t="shared" si="0"/>
        <v>15685.2</v>
      </c>
      <c r="K7" s="25">
        <f aca="true" t="shared" si="1" ref="K7:K13">SUM(H7/E7*100)</f>
        <v>94.95976015126024</v>
      </c>
      <c r="L7" s="1"/>
      <c r="M7" s="7"/>
    </row>
    <row r="8" spans="1:11" ht="15">
      <c r="A8" s="23" t="s">
        <v>2</v>
      </c>
      <c r="B8" s="23">
        <f>SUM(C8+D8)</f>
        <v>25393</v>
      </c>
      <c r="C8" s="23">
        <v>22854</v>
      </c>
      <c r="D8" s="23">
        <v>2539</v>
      </c>
      <c r="E8" s="16">
        <f aca="true" t="shared" si="2" ref="E8:E26">SUM(F8:G8)</f>
        <v>78272</v>
      </c>
      <c r="F8" s="20">
        <v>76707</v>
      </c>
      <c r="G8" s="20">
        <v>1565</v>
      </c>
      <c r="H8" s="26">
        <f aca="true" t="shared" si="3" ref="H8:H14">SUM(I8:J8)</f>
        <v>71189.20000000001</v>
      </c>
      <c r="I8" s="17">
        <v>69772.6</v>
      </c>
      <c r="J8" s="17">
        <v>1416.6</v>
      </c>
      <c r="K8" s="26">
        <f t="shared" si="1"/>
        <v>90.9510425183974</v>
      </c>
    </row>
    <row r="9" spans="1:11" ht="15">
      <c r="A9" s="23" t="s">
        <v>39</v>
      </c>
      <c r="B9" s="23"/>
      <c r="C9" s="23"/>
      <c r="D9" s="23"/>
      <c r="E9" s="16">
        <f t="shared" si="2"/>
        <v>12035.7</v>
      </c>
      <c r="F9" s="20">
        <v>6602.4</v>
      </c>
      <c r="G9" s="20">
        <v>5433.3</v>
      </c>
      <c r="H9" s="26">
        <f t="shared" si="3"/>
        <v>11889.8</v>
      </c>
      <c r="I9" s="17">
        <v>6522.4</v>
      </c>
      <c r="J9" s="17">
        <v>5367.4</v>
      </c>
      <c r="K9" s="26">
        <f t="shared" si="1"/>
        <v>98.7877730418671</v>
      </c>
    </row>
    <row r="10" spans="1:11" ht="15">
      <c r="A10" s="23" t="s">
        <v>90</v>
      </c>
      <c r="B10" s="23">
        <f>SUM(C10+D10)</f>
        <v>1940</v>
      </c>
      <c r="C10" s="23">
        <v>1940</v>
      </c>
      <c r="D10" s="23"/>
      <c r="E10" s="16">
        <f t="shared" si="2"/>
        <v>4000</v>
      </c>
      <c r="F10" s="20">
        <v>4000</v>
      </c>
      <c r="G10" s="20"/>
      <c r="H10" s="26">
        <f>SUM(I10:J10)</f>
        <v>4216.299999999999</v>
      </c>
      <c r="I10" s="17">
        <v>4213.4</v>
      </c>
      <c r="J10" s="17">
        <v>2.9</v>
      </c>
      <c r="K10" s="26">
        <f t="shared" si="1"/>
        <v>105.40749999999998</v>
      </c>
    </row>
    <row r="11" spans="1:11" ht="15">
      <c r="A11" s="23" t="s">
        <v>69</v>
      </c>
      <c r="B11" s="23">
        <f aca="true" t="shared" si="4" ref="B11:B20">SUM(C11+D11)</f>
        <v>48</v>
      </c>
      <c r="C11" s="23"/>
      <c r="D11" s="23">
        <v>48</v>
      </c>
      <c r="E11" s="16">
        <f t="shared" si="2"/>
        <v>556</v>
      </c>
      <c r="F11" s="20"/>
      <c r="G11" s="20">
        <v>556</v>
      </c>
      <c r="H11" s="26">
        <f t="shared" si="3"/>
        <v>782.1</v>
      </c>
      <c r="I11" s="17"/>
      <c r="J11" s="17">
        <v>782.1</v>
      </c>
      <c r="K11" s="26">
        <f t="shared" si="1"/>
        <v>140.66546762589928</v>
      </c>
    </row>
    <row r="12" spans="1:11" ht="15">
      <c r="A12" s="23" t="s">
        <v>14</v>
      </c>
      <c r="B12" s="23">
        <f t="shared" si="4"/>
        <v>509</v>
      </c>
      <c r="C12" s="23"/>
      <c r="D12" s="23">
        <v>509</v>
      </c>
      <c r="E12" s="16">
        <f t="shared" si="2"/>
        <v>6400</v>
      </c>
      <c r="F12" s="20"/>
      <c r="G12" s="20">
        <v>6400</v>
      </c>
      <c r="H12" s="26">
        <f t="shared" si="3"/>
        <v>8104.1</v>
      </c>
      <c r="I12" s="17"/>
      <c r="J12" s="17">
        <v>8104.1</v>
      </c>
      <c r="K12" s="26">
        <f t="shared" si="1"/>
        <v>126.62656249999999</v>
      </c>
    </row>
    <row r="13" spans="1:11" ht="15">
      <c r="A13" s="23" t="s">
        <v>3</v>
      </c>
      <c r="B13" s="23">
        <f t="shared" si="4"/>
        <v>660</v>
      </c>
      <c r="C13" s="23">
        <v>660</v>
      </c>
      <c r="D13" s="23"/>
      <c r="E13" s="16">
        <f t="shared" si="2"/>
        <v>600</v>
      </c>
      <c r="F13" s="20">
        <v>590</v>
      </c>
      <c r="G13" s="20">
        <v>10</v>
      </c>
      <c r="H13" s="26">
        <f t="shared" si="3"/>
        <v>549.8</v>
      </c>
      <c r="I13" s="17">
        <v>535.8</v>
      </c>
      <c r="J13" s="17">
        <v>14</v>
      </c>
      <c r="K13" s="26">
        <f t="shared" si="1"/>
        <v>91.63333333333333</v>
      </c>
    </row>
    <row r="14" spans="1:11" ht="46.5" customHeight="1">
      <c r="A14" s="27" t="s">
        <v>102</v>
      </c>
      <c r="B14" s="23"/>
      <c r="C14" s="23"/>
      <c r="D14" s="23"/>
      <c r="E14" s="16">
        <f t="shared" si="2"/>
        <v>0.5</v>
      </c>
      <c r="F14" s="20">
        <v>0.5</v>
      </c>
      <c r="G14" s="20"/>
      <c r="H14" s="26">
        <f t="shared" si="3"/>
        <v>-1.2999999999999998</v>
      </c>
      <c r="I14" s="17">
        <v>0.6</v>
      </c>
      <c r="J14" s="17">
        <v>-1.9</v>
      </c>
      <c r="K14" s="26"/>
    </row>
    <row r="15" spans="1:13" s="3" customFormat="1" ht="15.75" customHeight="1">
      <c r="A15" s="24" t="s">
        <v>8</v>
      </c>
      <c r="B15" s="24">
        <f t="shared" si="4"/>
        <v>4922</v>
      </c>
      <c r="C15" s="24">
        <f>SUM(C17:C24)</f>
        <v>3029</v>
      </c>
      <c r="D15" s="24">
        <f>SUM(D17:D24)</f>
        <v>1893</v>
      </c>
      <c r="E15" s="22">
        <f aca="true" t="shared" si="5" ref="E15:J15">SUM(E16:E25)</f>
        <v>8583.699999999999</v>
      </c>
      <c r="F15" s="22">
        <f t="shared" si="5"/>
        <v>7482.3</v>
      </c>
      <c r="G15" s="22">
        <f t="shared" si="5"/>
        <v>1101.4</v>
      </c>
      <c r="H15" s="22">
        <f t="shared" si="5"/>
        <v>8876.9</v>
      </c>
      <c r="I15" s="22">
        <f t="shared" si="5"/>
        <v>7841.499999999999</v>
      </c>
      <c r="J15" s="22">
        <f t="shared" si="5"/>
        <v>1035.4</v>
      </c>
      <c r="K15" s="25">
        <f>SUM(H15/E15*100)</f>
        <v>103.41577641343478</v>
      </c>
      <c r="L15" s="1"/>
      <c r="M15" s="7"/>
    </row>
    <row r="16" spans="1:13" s="3" customFormat="1" ht="31.5" customHeight="1">
      <c r="A16" s="23" t="s">
        <v>118</v>
      </c>
      <c r="B16" s="23"/>
      <c r="C16" s="23"/>
      <c r="D16" s="23"/>
      <c r="E16" s="16">
        <f>F16+G16</f>
        <v>0.5</v>
      </c>
      <c r="F16" s="16">
        <v>0.5</v>
      </c>
      <c r="G16" s="16"/>
      <c r="H16" s="16">
        <f>I16+J16</f>
        <v>0.5</v>
      </c>
      <c r="I16" s="16">
        <v>0.5</v>
      </c>
      <c r="J16" s="16"/>
      <c r="K16" s="26"/>
      <c r="L16" s="1"/>
      <c r="M16" s="7"/>
    </row>
    <row r="17" spans="1:11" ht="15">
      <c r="A17" s="23" t="s">
        <v>15</v>
      </c>
      <c r="B17" s="23">
        <f t="shared" si="4"/>
        <v>1130</v>
      </c>
      <c r="C17" s="23">
        <v>565</v>
      </c>
      <c r="D17" s="23">
        <v>565</v>
      </c>
      <c r="E17" s="16">
        <f t="shared" si="2"/>
        <v>4000</v>
      </c>
      <c r="F17" s="20">
        <v>4000</v>
      </c>
      <c r="G17" s="20"/>
      <c r="H17" s="26">
        <f aca="true" t="shared" si="6" ref="H17:H25">SUM(I17:J17)</f>
        <v>3863</v>
      </c>
      <c r="I17" s="17">
        <v>3863</v>
      </c>
      <c r="J17" s="17"/>
      <c r="K17" s="26">
        <f>SUM(H17/E17*100)</f>
        <v>96.575</v>
      </c>
    </row>
    <row r="18" spans="1:11" ht="15">
      <c r="A18" s="23" t="s">
        <v>4</v>
      </c>
      <c r="B18" s="23">
        <f t="shared" si="4"/>
        <v>107</v>
      </c>
      <c r="C18" s="23">
        <v>107</v>
      </c>
      <c r="D18" s="23"/>
      <c r="E18" s="16">
        <f t="shared" si="2"/>
        <v>912.9</v>
      </c>
      <c r="F18" s="20">
        <v>546</v>
      </c>
      <c r="G18" s="20">
        <v>366.9</v>
      </c>
      <c r="H18" s="26">
        <f>SUM(I18:J18)</f>
        <v>766.4000000000001</v>
      </c>
      <c r="I18" s="17">
        <v>449.8</v>
      </c>
      <c r="J18" s="17">
        <v>316.6</v>
      </c>
      <c r="K18" s="26">
        <f>SUM(H18/E18*100)</f>
        <v>83.95224011392267</v>
      </c>
    </row>
    <row r="19" spans="1:11" ht="30.75">
      <c r="A19" s="23" t="s">
        <v>70</v>
      </c>
      <c r="B19" s="23"/>
      <c r="C19" s="23"/>
      <c r="D19" s="23"/>
      <c r="E19" s="16">
        <f t="shared" si="2"/>
        <v>892</v>
      </c>
      <c r="F19" s="20">
        <v>452</v>
      </c>
      <c r="G19" s="20">
        <v>440</v>
      </c>
      <c r="H19" s="26">
        <f>SUM(I19:J19)</f>
        <v>797.8</v>
      </c>
      <c r="I19" s="17">
        <v>431.7</v>
      </c>
      <c r="J19" s="17">
        <v>366.1</v>
      </c>
      <c r="K19" s="26">
        <f>SUM(H19/E19*100)</f>
        <v>89.43946188340807</v>
      </c>
    </row>
    <row r="20" spans="1:11" ht="30.75">
      <c r="A20" s="23" t="s">
        <v>45</v>
      </c>
      <c r="B20" s="23">
        <f t="shared" si="4"/>
        <v>49</v>
      </c>
      <c r="C20" s="23">
        <v>49</v>
      </c>
      <c r="D20" s="23"/>
      <c r="E20" s="16">
        <f t="shared" si="2"/>
        <v>81.7</v>
      </c>
      <c r="F20" s="20">
        <v>81.7</v>
      </c>
      <c r="G20" s="20"/>
      <c r="H20" s="26">
        <f t="shared" si="6"/>
        <v>111.2</v>
      </c>
      <c r="I20" s="17">
        <v>111.2</v>
      </c>
      <c r="J20" s="17"/>
      <c r="K20" s="26">
        <f>SUM(H20/E20*100)</f>
        <v>136.1077111383109</v>
      </c>
    </row>
    <row r="21" spans="1:11" ht="44.25" customHeight="1">
      <c r="A21" s="23" t="s">
        <v>66</v>
      </c>
      <c r="B21" s="23"/>
      <c r="C21" s="23"/>
      <c r="D21" s="23"/>
      <c r="E21" s="16">
        <f t="shared" si="2"/>
        <v>55</v>
      </c>
      <c r="F21" s="20">
        <v>55</v>
      </c>
      <c r="G21" s="20"/>
      <c r="H21" s="26">
        <f t="shared" si="6"/>
        <v>65.2</v>
      </c>
      <c r="I21" s="17">
        <v>65.2</v>
      </c>
      <c r="J21" s="17"/>
      <c r="K21" s="26"/>
    </row>
    <row r="22" spans="1:11" ht="15">
      <c r="A22" s="23" t="s">
        <v>5</v>
      </c>
      <c r="B22" s="23">
        <f>SUM(C22+D22)</f>
        <v>218</v>
      </c>
      <c r="C22" s="23">
        <v>218</v>
      </c>
      <c r="D22" s="23"/>
      <c r="E22" s="16">
        <f t="shared" si="2"/>
        <v>1391.5</v>
      </c>
      <c r="F22" s="20">
        <v>1317</v>
      </c>
      <c r="G22" s="20">
        <v>74.5</v>
      </c>
      <c r="H22" s="26">
        <f t="shared" si="6"/>
        <v>1510.7</v>
      </c>
      <c r="I22" s="17">
        <v>1436.2</v>
      </c>
      <c r="J22" s="17">
        <v>74.5</v>
      </c>
      <c r="K22" s="26">
        <f aca="true" t="shared" si="7" ref="K22:K31">SUM(H22/E22*100)</f>
        <v>108.56629536471434</v>
      </c>
    </row>
    <row r="23" spans="1:11" ht="30.75">
      <c r="A23" s="23" t="s">
        <v>47</v>
      </c>
      <c r="B23" s="23">
        <f>SUM(C23+D23)</f>
        <v>2656</v>
      </c>
      <c r="C23" s="23">
        <v>1328</v>
      </c>
      <c r="D23" s="23">
        <v>1328</v>
      </c>
      <c r="E23" s="16">
        <f t="shared" si="2"/>
        <v>931</v>
      </c>
      <c r="F23" s="20">
        <v>711</v>
      </c>
      <c r="G23" s="20">
        <v>220</v>
      </c>
      <c r="H23" s="26">
        <f t="shared" si="6"/>
        <v>1255.1</v>
      </c>
      <c r="I23" s="17">
        <v>1006.9</v>
      </c>
      <c r="J23" s="17">
        <v>248.2</v>
      </c>
      <c r="K23" s="26">
        <f t="shared" si="7"/>
        <v>134.81203007518795</v>
      </c>
    </row>
    <row r="24" spans="1:11" ht="15.75" customHeight="1">
      <c r="A24" s="23" t="s">
        <v>100</v>
      </c>
      <c r="B24" s="23">
        <f>SUM(C24+D24)</f>
        <v>762</v>
      </c>
      <c r="C24" s="23">
        <v>762</v>
      </c>
      <c r="D24" s="23"/>
      <c r="E24" s="16">
        <f t="shared" si="2"/>
        <v>319.1</v>
      </c>
      <c r="F24" s="20">
        <v>319.1</v>
      </c>
      <c r="G24" s="20"/>
      <c r="H24" s="26">
        <f t="shared" si="6"/>
        <v>507</v>
      </c>
      <c r="I24" s="17">
        <v>477</v>
      </c>
      <c r="J24" s="17">
        <v>30</v>
      </c>
      <c r="K24" s="26">
        <f t="shared" si="7"/>
        <v>158.8843622688812</v>
      </c>
    </row>
    <row r="25" spans="1:11" ht="15.75" customHeight="1">
      <c r="A25" s="23" t="s">
        <v>104</v>
      </c>
      <c r="B25" s="23"/>
      <c r="C25" s="23"/>
      <c r="D25" s="23"/>
      <c r="E25" s="16">
        <f t="shared" si="2"/>
        <v>0</v>
      </c>
      <c r="F25" s="20">
        <v>0</v>
      </c>
      <c r="G25" s="20"/>
      <c r="H25" s="26">
        <f t="shared" si="6"/>
        <v>0</v>
      </c>
      <c r="I25" s="17"/>
      <c r="J25" s="17"/>
      <c r="K25" s="26"/>
    </row>
    <row r="26" spans="1:13" s="3" customFormat="1" ht="16.5" customHeight="1">
      <c r="A26" s="24" t="s">
        <v>79</v>
      </c>
      <c r="B26" s="24">
        <f>SUM(B7+B15)</f>
        <v>33472</v>
      </c>
      <c r="C26" s="24">
        <f>SUM(C7+C15)</f>
        <v>28483</v>
      </c>
      <c r="D26" s="24">
        <f>SUM(D7+D15)</f>
        <v>4989</v>
      </c>
      <c r="E26" s="22">
        <f t="shared" si="2"/>
        <v>110447.9</v>
      </c>
      <c r="F26" s="69">
        <f>SUM(F7+F15)</f>
        <v>95382.2</v>
      </c>
      <c r="G26" s="69">
        <f>SUM(G7+G15)</f>
        <v>15065.699999999999</v>
      </c>
      <c r="H26" s="25">
        <f>SUM(H7+H15)</f>
        <v>105606.90000000002</v>
      </c>
      <c r="I26" s="25">
        <f>SUM(I7+I15)</f>
        <v>88886.3</v>
      </c>
      <c r="J26" s="25">
        <f>SUM(J7+J15)</f>
        <v>16720.600000000002</v>
      </c>
      <c r="K26" s="25">
        <f t="shared" si="7"/>
        <v>95.61693794087532</v>
      </c>
      <c r="L26" s="1"/>
      <c r="M26" s="7"/>
    </row>
    <row r="27" spans="1:13" s="3" customFormat="1" ht="15" customHeight="1">
      <c r="A27" s="24" t="s">
        <v>80</v>
      </c>
      <c r="B27" s="24"/>
      <c r="C27" s="24"/>
      <c r="D27" s="24"/>
      <c r="E27" s="22">
        <f aca="true" t="shared" si="8" ref="E27:J27">E28+E90+E92</f>
        <v>193315.57000000004</v>
      </c>
      <c r="F27" s="22">
        <f t="shared" si="8"/>
        <v>188868.37</v>
      </c>
      <c r="G27" s="22">
        <f t="shared" si="8"/>
        <v>31170.599999999995</v>
      </c>
      <c r="H27" s="22">
        <f t="shared" si="8"/>
        <v>177307.59999999998</v>
      </c>
      <c r="I27" s="22">
        <f t="shared" si="8"/>
        <v>172939.49999999997</v>
      </c>
      <c r="J27" s="22">
        <f t="shared" si="8"/>
        <v>28603.000000000004</v>
      </c>
      <c r="K27" s="25">
        <f t="shared" si="7"/>
        <v>91.71925468807295</v>
      </c>
      <c r="M27" s="7"/>
    </row>
    <row r="28" spans="1:13" s="3" customFormat="1" ht="44.25" customHeight="1">
      <c r="A28" s="24" t="s">
        <v>34</v>
      </c>
      <c r="B28" s="24"/>
      <c r="C28" s="24"/>
      <c r="D28" s="24"/>
      <c r="E28" s="22">
        <f aca="true" t="shared" si="9" ref="E28:J28">SUM(E29,E32,E51,E84)</f>
        <v>193015.57000000004</v>
      </c>
      <c r="F28" s="22">
        <f t="shared" si="9"/>
        <v>188868.37</v>
      </c>
      <c r="G28" s="22">
        <f t="shared" si="9"/>
        <v>30870.599999999995</v>
      </c>
      <c r="H28" s="22">
        <f t="shared" si="9"/>
        <v>176918.59999999998</v>
      </c>
      <c r="I28" s="22">
        <f t="shared" si="9"/>
        <v>172939.49999999997</v>
      </c>
      <c r="J28" s="22">
        <f t="shared" si="9"/>
        <v>28214.000000000004</v>
      </c>
      <c r="K28" s="25">
        <f t="shared" si="7"/>
        <v>91.660273831795</v>
      </c>
      <c r="M28" s="7"/>
    </row>
    <row r="29" spans="1:11" ht="30.75">
      <c r="A29" s="24" t="s">
        <v>48</v>
      </c>
      <c r="B29" s="24"/>
      <c r="C29" s="24"/>
      <c r="D29" s="24"/>
      <c r="E29" s="22">
        <f>E30+E31</f>
        <v>10411.3</v>
      </c>
      <c r="F29" s="22">
        <f>F30+F31</f>
        <v>10411.3</v>
      </c>
      <c r="G29" s="22">
        <f>G30+G31</f>
        <v>23158.6</v>
      </c>
      <c r="H29" s="22">
        <f>H30+H31</f>
        <v>10411.3</v>
      </c>
      <c r="I29" s="22">
        <f>I30+I31</f>
        <v>10411.3</v>
      </c>
      <c r="J29" s="19">
        <f>J30</f>
        <v>21896.9</v>
      </c>
      <c r="K29" s="25">
        <f t="shared" si="7"/>
        <v>100</v>
      </c>
    </row>
    <row r="30" spans="1:11" ht="30.75">
      <c r="A30" s="23" t="s">
        <v>98</v>
      </c>
      <c r="B30" s="24"/>
      <c r="C30" s="24"/>
      <c r="D30" s="24"/>
      <c r="E30" s="16">
        <f>F30</f>
        <v>7411.3</v>
      </c>
      <c r="F30" s="16">
        <v>7411.3</v>
      </c>
      <c r="G30" s="16">
        <v>23158.6</v>
      </c>
      <c r="H30" s="18">
        <f>I30</f>
        <v>7411.3</v>
      </c>
      <c r="I30" s="18">
        <v>7411.3</v>
      </c>
      <c r="J30" s="18">
        <v>21896.9</v>
      </c>
      <c r="K30" s="26">
        <f t="shared" si="7"/>
        <v>100</v>
      </c>
    </row>
    <row r="31" spans="1:11" ht="62.25">
      <c r="A31" s="23" t="s">
        <v>122</v>
      </c>
      <c r="B31" s="24"/>
      <c r="C31" s="24"/>
      <c r="D31" s="24"/>
      <c r="E31" s="16">
        <f>F31</f>
        <v>3000</v>
      </c>
      <c r="F31" s="16">
        <v>3000</v>
      </c>
      <c r="G31" s="16"/>
      <c r="H31" s="18">
        <f>I31</f>
        <v>3000</v>
      </c>
      <c r="I31" s="18">
        <v>3000</v>
      </c>
      <c r="J31" s="18"/>
      <c r="K31" s="26">
        <f t="shared" si="7"/>
        <v>100</v>
      </c>
    </row>
    <row r="32" spans="1:11" ht="30.75">
      <c r="A32" s="24" t="s">
        <v>46</v>
      </c>
      <c r="B32" s="24"/>
      <c r="C32" s="24"/>
      <c r="D32" s="24"/>
      <c r="E32" s="22">
        <f aca="true" t="shared" si="10" ref="E32:J32">SUM(E33:E49)+E50</f>
        <v>34095.06999999999</v>
      </c>
      <c r="F32" s="22">
        <f t="shared" si="10"/>
        <v>29738.269999999997</v>
      </c>
      <c r="G32" s="22">
        <f t="shared" si="10"/>
        <v>4356.8</v>
      </c>
      <c r="H32" s="22">
        <f t="shared" si="10"/>
        <v>26930.9</v>
      </c>
      <c r="I32" s="22">
        <f t="shared" si="10"/>
        <v>22844.199999999997</v>
      </c>
      <c r="J32" s="22">
        <f t="shared" si="10"/>
        <v>4086.7000000000003</v>
      </c>
      <c r="K32" s="25">
        <f aca="true" t="shared" si="11" ref="K32:K92">SUM(H32/E32*100)</f>
        <v>78.9876659587442</v>
      </c>
    </row>
    <row r="33" spans="1:11" ht="108.75">
      <c r="A33" s="23" t="s">
        <v>107</v>
      </c>
      <c r="B33" s="23"/>
      <c r="C33" s="23"/>
      <c r="D33" s="23"/>
      <c r="E33" s="28">
        <f>G33</f>
        <v>1708</v>
      </c>
      <c r="F33" s="28"/>
      <c r="G33" s="28">
        <v>1708</v>
      </c>
      <c r="H33" s="16">
        <f>J33</f>
        <v>1708</v>
      </c>
      <c r="I33" s="16"/>
      <c r="J33" s="16">
        <v>1708</v>
      </c>
      <c r="K33" s="26">
        <f t="shared" si="11"/>
        <v>100</v>
      </c>
    </row>
    <row r="34" spans="1:11" ht="62.25" customHeight="1">
      <c r="A34" s="29" t="s">
        <v>108</v>
      </c>
      <c r="B34" s="23"/>
      <c r="C34" s="23"/>
      <c r="D34" s="23"/>
      <c r="E34" s="30">
        <f>F34+G34</f>
        <v>5687</v>
      </c>
      <c r="F34" s="30">
        <v>3119</v>
      </c>
      <c r="G34" s="30">
        <v>2568</v>
      </c>
      <c r="H34" s="16">
        <f>I34+J34</f>
        <v>2297.9</v>
      </c>
      <c r="I34" s="16"/>
      <c r="J34" s="16">
        <v>2297.9</v>
      </c>
      <c r="K34" s="26">
        <f t="shared" si="11"/>
        <v>40.40618955512573</v>
      </c>
    </row>
    <row r="35" spans="1:11" ht="60" customHeight="1">
      <c r="A35" s="29" t="s">
        <v>121</v>
      </c>
      <c r="B35" s="23"/>
      <c r="C35" s="23"/>
      <c r="D35" s="23"/>
      <c r="E35" s="30">
        <f>F35+G35</f>
        <v>80.8</v>
      </c>
      <c r="F35" s="30"/>
      <c r="G35" s="30">
        <v>80.8</v>
      </c>
      <c r="H35" s="16">
        <f>I35+J35</f>
        <v>80.8</v>
      </c>
      <c r="I35" s="16"/>
      <c r="J35" s="16">
        <v>80.8</v>
      </c>
      <c r="K35" s="26">
        <f t="shared" si="11"/>
        <v>100</v>
      </c>
    </row>
    <row r="36" spans="1:11" ht="126" customHeight="1">
      <c r="A36" s="29" t="s">
        <v>103</v>
      </c>
      <c r="B36" s="23"/>
      <c r="C36" s="23"/>
      <c r="D36" s="23"/>
      <c r="E36" s="30">
        <f aca="true" t="shared" si="12" ref="E36:E54">F36</f>
        <v>871.17</v>
      </c>
      <c r="F36" s="30">
        <v>871.17</v>
      </c>
      <c r="G36" s="30"/>
      <c r="H36" s="16">
        <f>I36</f>
        <v>871.2</v>
      </c>
      <c r="I36" s="16">
        <v>871.2</v>
      </c>
      <c r="J36" s="16"/>
      <c r="K36" s="26">
        <f t="shared" si="11"/>
        <v>100.00344364475362</v>
      </c>
    </row>
    <row r="37" spans="1:11" ht="77.25" customHeight="1">
      <c r="A37" s="29" t="s">
        <v>109</v>
      </c>
      <c r="B37" s="23"/>
      <c r="C37" s="23"/>
      <c r="D37" s="23"/>
      <c r="E37" s="30">
        <f t="shared" si="12"/>
        <v>1147.8</v>
      </c>
      <c r="F37" s="30">
        <v>1147.8</v>
      </c>
      <c r="G37" s="30"/>
      <c r="H37" s="16">
        <f aca="true" t="shared" si="13" ref="H37:H51">I37</f>
        <v>1147.8</v>
      </c>
      <c r="I37" s="16">
        <v>1147.8</v>
      </c>
      <c r="J37" s="16"/>
      <c r="K37" s="26">
        <f t="shared" si="11"/>
        <v>100</v>
      </c>
    </row>
    <row r="38" spans="1:11" ht="95.25" customHeight="1">
      <c r="A38" s="29" t="s">
        <v>111</v>
      </c>
      <c r="B38" s="23"/>
      <c r="C38" s="23"/>
      <c r="D38" s="23"/>
      <c r="E38" s="30">
        <f t="shared" si="12"/>
        <v>141.3</v>
      </c>
      <c r="F38" s="30">
        <v>141.3</v>
      </c>
      <c r="G38" s="30"/>
      <c r="H38" s="16">
        <f t="shared" si="13"/>
        <v>141.3</v>
      </c>
      <c r="I38" s="16">
        <v>141.3</v>
      </c>
      <c r="J38" s="16"/>
      <c r="K38" s="26">
        <f t="shared" si="11"/>
        <v>100</v>
      </c>
    </row>
    <row r="39" spans="1:11" ht="78">
      <c r="A39" s="29" t="s">
        <v>110</v>
      </c>
      <c r="B39" s="23"/>
      <c r="C39" s="23"/>
      <c r="D39" s="23"/>
      <c r="E39" s="30">
        <f t="shared" si="12"/>
        <v>2949.9</v>
      </c>
      <c r="F39" s="30">
        <v>2949.9</v>
      </c>
      <c r="G39" s="30"/>
      <c r="H39" s="16">
        <f t="shared" si="13"/>
        <v>2949.9</v>
      </c>
      <c r="I39" s="16">
        <v>2949.9</v>
      </c>
      <c r="J39" s="16"/>
      <c r="K39" s="26">
        <f t="shared" si="11"/>
        <v>100</v>
      </c>
    </row>
    <row r="40" spans="1:11" ht="92.25" customHeight="1">
      <c r="A40" s="29" t="s">
        <v>112</v>
      </c>
      <c r="B40" s="23"/>
      <c r="C40" s="23"/>
      <c r="D40" s="23"/>
      <c r="E40" s="30">
        <f t="shared" si="12"/>
        <v>12.2</v>
      </c>
      <c r="F40" s="30">
        <v>12.2</v>
      </c>
      <c r="G40" s="30"/>
      <c r="H40" s="16">
        <f t="shared" si="13"/>
        <v>12.2</v>
      </c>
      <c r="I40" s="16">
        <v>12.2</v>
      </c>
      <c r="J40" s="16"/>
      <c r="K40" s="26">
        <f t="shared" si="11"/>
        <v>100</v>
      </c>
    </row>
    <row r="41" spans="1:11" ht="62.25">
      <c r="A41" s="29" t="s">
        <v>113</v>
      </c>
      <c r="B41" s="23"/>
      <c r="C41" s="23"/>
      <c r="D41" s="23"/>
      <c r="E41" s="30">
        <f t="shared" si="12"/>
        <v>618.6</v>
      </c>
      <c r="F41" s="30">
        <v>618.6</v>
      </c>
      <c r="G41" s="30"/>
      <c r="H41" s="16">
        <f t="shared" si="13"/>
        <v>190</v>
      </c>
      <c r="I41" s="16">
        <v>190</v>
      </c>
      <c r="J41" s="16"/>
      <c r="K41" s="26">
        <f t="shared" si="11"/>
        <v>30.71451665050113</v>
      </c>
    </row>
    <row r="42" spans="1:11" ht="156.75" customHeight="1">
      <c r="A42" s="29" t="s">
        <v>114</v>
      </c>
      <c r="B42" s="23"/>
      <c r="C42" s="23"/>
      <c r="D42" s="23"/>
      <c r="E42" s="30">
        <f t="shared" si="12"/>
        <v>613.8</v>
      </c>
      <c r="F42" s="30">
        <v>613.8</v>
      </c>
      <c r="G42" s="30"/>
      <c r="H42" s="16">
        <f t="shared" si="13"/>
        <v>406.7</v>
      </c>
      <c r="I42" s="16">
        <v>406.7</v>
      </c>
      <c r="J42" s="16"/>
      <c r="K42" s="26">
        <f t="shared" si="11"/>
        <v>66.2593678722711</v>
      </c>
    </row>
    <row r="43" spans="1:11" ht="111" customHeight="1">
      <c r="A43" s="29" t="s">
        <v>115</v>
      </c>
      <c r="B43" s="23"/>
      <c r="C43" s="23"/>
      <c r="D43" s="23"/>
      <c r="E43" s="30">
        <f t="shared" si="12"/>
        <v>35.3</v>
      </c>
      <c r="F43" s="30">
        <v>35.3</v>
      </c>
      <c r="G43" s="30"/>
      <c r="H43" s="16">
        <f t="shared" si="13"/>
        <v>35.3</v>
      </c>
      <c r="I43" s="16">
        <v>35.3</v>
      </c>
      <c r="J43" s="16"/>
      <c r="K43" s="26">
        <f t="shared" si="11"/>
        <v>100</v>
      </c>
    </row>
    <row r="44" spans="1:11" ht="203.25" customHeight="1">
      <c r="A44" s="31" t="s">
        <v>119</v>
      </c>
      <c r="B44" s="32" t="s">
        <v>124</v>
      </c>
      <c r="C44" s="33">
        <v>3034.8</v>
      </c>
      <c r="D44" s="33">
        <v>0</v>
      </c>
      <c r="E44" s="30">
        <f t="shared" si="12"/>
        <v>3034.8</v>
      </c>
      <c r="F44" s="30">
        <v>3034.8</v>
      </c>
      <c r="G44" s="30"/>
      <c r="H44" s="16">
        <f t="shared" si="13"/>
        <v>0</v>
      </c>
      <c r="I44" s="16">
        <v>0</v>
      </c>
      <c r="J44" s="16"/>
      <c r="K44" s="26">
        <f t="shared" si="11"/>
        <v>0</v>
      </c>
    </row>
    <row r="45" spans="1:11" ht="111" customHeight="1">
      <c r="A45" s="31" t="s">
        <v>120</v>
      </c>
      <c r="B45" s="32" t="s">
        <v>125</v>
      </c>
      <c r="C45" s="33">
        <v>100</v>
      </c>
      <c r="D45" s="33">
        <v>0</v>
      </c>
      <c r="E45" s="30">
        <f t="shared" si="12"/>
        <v>100</v>
      </c>
      <c r="F45" s="30">
        <v>100</v>
      </c>
      <c r="G45" s="30"/>
      <c r="H45" s="16">
        <f t="shared" si="13"/>
        <v>100</v>
      </c>
      <c r="I45" s="16">
        <v>100</v>
      </c>
      <c r="J45" s="16"/>
      <c r="K45" s="26">
        <f t="shared" si="11"/>
        <v>100</v>
      </c>
    </row>
    <row r="46" spans="1:11" ht="98.25" customHeight="1">
      <c r="A46" s="31" t="s">
        <v>126</v>
      </c>
      <c r="B46" s="32" t="s">
        <v>127</v>
      </c>
      <c r="C46" s="33">
        <v>3.1</v>
      </c>
      <c r="D46" s="33">
        <v>0</v>
      </c>
      <c r="E46" s="30">
        <f t="shared" si="12"/>
        <v>11.8</v>
      </c>
      <c r="F46" s="30">
        <v>11.8</v>
      </c>
      <c r="G46" s="30"/>
      <c r="H46" s="16">
        <f t="shared" si="13"/>
        <v>11.8</v>
      </c>
      <c r="I46" s="16">
        <v>11.8</v>
      </c>
      <c r="J46" s="16"/>
      <c r="K46" s="26">
        <f t="shared" si="11"/>
        <v>100</v>
      </c>
    </row>
    <row r="47" spans="1:11" ht="127.5" customHeight="1">
      <c r="A47" s="34" t="s">
        <v>128</v>
      </c>
      <c r="B47" s="35" t="s">
        <v>129</v>
      </c>
      <c r="C47" s="36">
        <v>366.3</v>
      </c>
      <c r="D47" s="36">
        <v>0</v>
      </c>
      <c r="E47" s="30">
        <f t="shared" si="12"/>
        <v>581.4</v>
      </c>
      <c r="F47" s="30">
        <v>581.4</v>
      </c>
      <c r="G47" s="30"/>
      <c r="H47" s="16">
        <f t="shared" si="13"/>
        <v>581.4</v>
      </c>
      <c r="I47" s="16">
        <v>581.4</v>
      </c>
      <c r="J47" s="16"/>
      <c r="K47" s="26">
        <f t="shared" si="11"/>
        <v>100</v>
      </c>
    </row>
    <row r="48" spans="1:11" ht="141.75" customHeight="1">
      <c r="A48" s="37" t="s">
        <v>130</v>
      </c>
      <c r="B48" s="32" t="s">
        <v>131</v>
      </c>
      <c r="C48" s="33">
        <v>215.1</v>
      </c>
      <c r="D48" s="33">
        <v>0</v>
      </c>
      <c r="E48" s="30">
        <f t="shared" si="12"/>
        <v>53.6</v>
      </c>
      <c r="F48" s="30">
        <v>53.6</v>
      </c>
      <c r="G48" s="30"/>
      <c r="H48" s="16">
        <f t="shared" si="13"/>
        <v>0</v>
      </c>
      <c r="I48" s="16">
        <v>0</v>
      </c>
      <c r="J48" s="16"/>
      <c r="K48" s="26">
        <f t="shared" si="11"/>
        <v>0</v>
      </c>
    </row>
    <row r="49" spans="1:11" ht="93" customHeight="1">
      <c r="A49" s="37" t="s">
        <v>132</v>
      </c>
      <c r="B49" s="38"/>
      <c r="C49" s="39"/>
      <c r="D49" s="39"/>
      <c r="E49" s="30">
        <f t="shared" si="12"/>
        <v>16396.6</v>
      </c>
      <c r="F49" s="30">
        <v>16396.6</v>
      </c>
      <c r="G49" s="30"/>
      <c r="H49" s="16">
        <f>I49</f>
        <v>16396.6</v>
      </c>
      <c r="I49" s="16">
        <v>16396.6</v>
      </c>
      <c r="J49" s="16"/>
      <c r="K49" s="26">
        <f>SUM(H49/E49*100)</f>
        <v>100</v>
      </c>
    </row>
    <row r="50" spans="1:11" ht="234">
      <c r="A50" s="37" t="s">
        <v>123</v>
      </c>
      <c r="B50" s="38"/>
      <c r="C50" s="39"/>
      <c r="D50" s="39"/>
      <c r="E50" s="30">
        <f t="shared" si="12"/>
        <v>51</v>
      </c>
      <c r="F50" s="30">
        <v>51</v>
      </c>
      <c r="G50" s="30"/>
      <c r="H50" s="16">
        <f>I50</f>
        <v>0</v>
      </c>
      <c r="I50" s="16">
        <v>0</v>
      </c>
      <c r="J50" s="16"/>
      <c r="K50" s="26">
        <f>SUM(H50/E50*100)</f>
        <v>0</v>
      </c>
    </row>
    <row r="51" spans="1:24" ht="30.75">
      <c r="A51" s="24" t="s">
        <v>64</v>
      </c>
      <c r="B51" s="24"/>
      <c r="C51" s="24"/>
      <c r="D51" s="24"/>
      <c r="E51" s="40">
        <f t="shared" si="12"/>
        <v>139564.00000000003</v>
      </c>
      <c r="F51" s="22">
        <f>SUM(F52:F83)</f>
        <v>139564.00000000003</v>
      </c>
      <c r="G51" s="22">
        <f>SUM(G52:G83)</f>
        <v>550.1</v>
      </c>
      <c r="H51" s="22">
        <f t="shared" si="13"/>
        <v>130911.59999999998</v>
      </c>
      <c r="I51" s="22">
        <f>SUM(I52:I83)</f>
        <v>130911.59999999998</v>
      </c>
      <c r="J51" s="22">
        <f>SUM(J52:J83)</f>
        <v>533</v>
      </c>
      <c r="K51" s="25">
        <f t="shared" si="11"/>
        <v>93.80040698174311</v>
      </c>
      <c r="M51" s="9"/>
      <c r="N51" s="10"/>
      <c r="O51" s="8"/>
      <c r="P51" s="8"/>
      <c r="Q51" s="10"/>
      <c r="R51" s="8"/>
      <c r="S51" s="8"/>
      <c r="T51" s="10"/>
      <c r="U51" s="11"/>
      <c r="V51" s="11"/>
      <c r="W51" s="8"/>
      <c r="X51" s="8"/>
    </row>
    <row r="52" spans="1:11" ht="62.25">
      <c r="A52" s="41" t="s">
        <v>40</v>
      </c>
      <c r="B52" s="42"/>
      <c r="C52" s="42"/>
      <c r="D52" s="42"/>
      <c r="E52" s="30">
        <f t="shared" si="12"/>
        <v>6828.6</v>
      </c>
      <c r="F52" s="17">
        <v>6828.6</v>
      </c>
      <c r="G52" s="20"/>
      <c r="H52" s="26">
        <f>SUM(I52:J52)</f>
        <v>6115</v>
      </c>
      <c r="I52" s="17">
        <v>6115</v>
      </c>
      <c r="J52" s="17"/>
      <c r="K52" s="26">
        <f t="shared" si="11"/>
        <v>89.54983451952083</v>
      </c>
    </row>
    <row r="53" spans="1:11" ht="61.5" customHeight="1">
      <c r="A53" s="43" t="s">
        <v>71</v>
      </c>
      <c r="B53" s="42"/>
      <c r="C53" s="42"/>
      <c r="D53" s="42"/>
      <c r="E53" s="30">
        <f t="shared" si="12"/>
        <v>9.6</v>
      </c>
      <c r="F53" s="17">
        <v>9.6</v>
      </c>
      <c r="G53" s="20">
        <v>9.6</v>
      </c>
      <c r="H53" s="26">
        <f>I53</f>
        <v>9.6</v>
      </c>
      <c r="I53" s="17">
        <v>9.6</v>
      </c>
      <c r="J53" s="17">
        <v>9.6</v>
      </c>
      <c r="K53" s="26">
        <f t="shared" si="11"/>
        <v>100</v>
      </c>
    </row>
    <row r="54" spans="1:11" ht="111" customHeight="1">
      <c r="A54" s="44" t="s">
        <v>72</v>
      </c>
      <c r="B54" s="42"/>
      <c r="C54" s="42"/>
      <c r="D54" s="42"/>
      <c r="E54" s="30">
        <f t="shared" si="12"/>
        <v>173.2</v>
      </c>
      <c r="F54" s="17">
        <v>173.2</v>
      </c>
      <c r="G54" s="20"/>
      <c r="H54" s="26">
        <f>SUM(I54:J54)</f>
        <v>136.5</v>
      </c>
      <c r="I54" s="17">
        <v>136.5</v>
      </c>
      <c r="J54" s="17"/>
      <c r="K54" s="26">
        <f t="shared" si="11"/>
        <v>78.81062355658199</v>
      </c>
    </row>
    <row r="55" spans="1:11" ht="62.25">
      <c r="A55" s="41" t="s">
        <v>28</v>
      </c>
      <c r="B55" s="42"/>
      <c r="C55" s="42"/>
      <c r="D55" s="42"/>
      <c r="E55" s="16">
        <f>F55</f>
        <v>343</v>
      </c>
      <c r="F55" s="17">
        <v>343</v>
      </c>
      <c r="G55" s="20">
        <v>343</v>
      </c>
      <c r="H55" s="26">
        <f>I55</f>
        <v>343</v>
      </c>
      <c r="I55" s="17">
        <v>343</v>
      </c>
      <c r="J55" s="17">
        <v>343</v>
      </c>
      <c r="K55" s="26">
        <f t="shared" si="11"/>
        <v>100</v>
      </c>
    </row>
    <row r="56" spans="1:11" ht="62.25" customHeight="1">
      <c r="A56" s="41" t="s">
        <v>49</v>
      </c>
      <c r="B56" s="42"/>
      <c r="C56" s="42"/>
      <c r="D56" s="42"/>
      <c r="E56" s="16">
        <f>SUM(F56:G56)</f>
        <v>555.9</v>
      </c>
      <c r="F56" s="17">
        <v>555.9</v>
      </c>
      <c r="G56" s="20"/>
      <c r="H56" s="26">
        <f>I56</f>
        <v>500.6</v>
      </c>
      <c r="I56" s="17">
        <v>500.6</v>
      </c>
      <c r="J56" s="17"/>
      <c r="K56" s="26">
        <f t="shared" si="11"/>
        <v>90.05216765605326</v>
      </c>
    </row>
    <row r="57" spans="1:11" ht="128.25" customHeight="1">
      <c r="A57" s="41" t="s">
        <v>63</v>
      </c>
      <c r="B57" s="42"/>
      <c r="C57" s="42"/>
      <c r="D57" s="42"/>
      <c r="E57" s="16">
        <f>F57</f>
        <v>4617.6</v>
      </c>
      <c r="F57" s="17">
        <v>4617.6</v>
      </c>
      <c r="G57" s="20"/>
      <c r="H57" s="26">
        <f>I57</f>
        <v>4617.6</v>
      </c>
      <c r="I57" s="17">
        <v>4617.6</v>
      </c>
      <c r="J57" s="17"/>
      <c r="K57" s="26">
        <f t="shared" si="11"/>
        <v>100</v>
      </c>
    </row>
    <row r="58" spans="1:11" ht="45" customHeight="1">
      <c r="A58" s="41" t="s">
        <v>50</v>
      </c>
      <c r="B58" s="42"/>
      <c r="C58" s="42"/>
      <c r="D58" s="42"/>
      <c r="E58" s="16">
        <f>SUM(F58:G58)</f>
        <v>413.2</v>
      </c>
      <c r="F58" s="17">
        <v>413.2</v>
      </c>
      <c r="G58" s="20"/>
      <c r="H58" s="26">
        <f>I58</f>
        <v>365</v>
      </c>
      <c r="I58" s="17">
        <v>365</v>
      </c>
      <c r="J58" s="17"/>
      <c r="K58" s="26">
        <f t="shared" si="11"/>
        <v>88.3349467570184</v>
      </c>
    </row>
    <row r="59" spans="1:11" ht="46.5">
      <c r="A59" s="41" t="s">
        <v>51</v>
      </c>
      <c r="B59" s="42"/>
      <c r="C59" s="42"/>
      <c r="D59" s="42"/>
      <c r="E59" s="16">
        <f>SUM(F59:G59)</f>
        <v>10099.8</v>
      </c>
      <c r="F59" s="17">
        <v>10099.8</v>
      </c>
      <c r="G59" s="20"/>
      <c r="H59" s="26">
        <f aca="true" t="shared" si="14" ref="H59:H69">I59</f>
        <v>9423.8</v>
      </c>
      <c r="I59" s="17">
        <v>9423.8</v>
      </c>
      <c r="J59" s="17"/>
      <c r="K59" s="26">
        <f t="shared" si="11"/>
        <v>93.3067981544189</v>
      </c>
    </row>
    <row r="60" spans="1:11" ht="330" customHeight="1">
      <c r="A60" s="27" t="s">
        <v>73</v>
      </c>
      <c r="B60" s="42"/>
      <c r="C60" s="42"/>
      <c r="D60" s="42"/>
      <c r="E60" s="16">
        <f aca="true" t="shared" si="15" ref="E60:E72">SUM(F60:G60)</f>
        <v>48364.7</v>
      </c>
      <c r="F60" s="17">
        <v>48364.7</v>
      </c>
      <c r="G60" s="20"/>
      <c r="H60" s="26">
        <f t="shared" si="14"/>
        <v>45301.3</v>
      </c>
      <c r="I60" s="17">
        <v>45301.3</v>
      </c>
      <c r="J60" s="17"/>
      <c r="K60" s="26">
        <f t="shared" si="11"/>
        <v>93.66604155510116</v>
      </c>
    </row>
    <row r="61" spans="1:11" ht="99.75" customHeight="1">
      <c r="A61" s="45" t="s">
        <v>68</v>
      </c>
      <c r="B61" s="42"/>
      <c r="C61" s="42"/>
      <c r="D61" s="42"/>
      <c r="E61" s="16">
        <f t="shared" si="15"/>
        <v>8166.6</v>
      </c>
      <c r="F61" s="17">
        <v>8166.6</v>
      </c>
      <c r="G61" s="20"/>
      <c r="H61" s="26">
        <f t="shared" si="14"/>
        <v>8043.2</v>
      </c>
      <c r="I61" s="17">
        <v>8043.2</v>
      </c>
      <c r="J61" s="17"/>
      <c r="K61" s="26">
        <f t="shared" si="11"/>
        <v>98.48896725687555</v>
      </c>
    </row>
    <row r="62" spans="1:19" ht="140.25" customHeight="1">
      <c r="A62" s="23" t="s">
        <v>67</v>
      </c>
      <c r="B62" s="23"/>
      <c r="C62" s="23"/>
      <c r="D62" s="23"/>
      <c r="E62" s="16">
        <f t="shared" si="15"/>
        <v>3155</v>
      </c>
      <c r="F62" s="17">
        <v>3155</v>
      </c>
      <c r="G62" s="20"/>
      <c r="H62" s="26">
        <f t="shared" si="14"/>
        <v>2895</v>
      </c>
      <c r="I62" s="17">
        <v>2895</v>
      </c>
      <c r="J62" s="17"/>
      <c r="K62" s="26">
        <f t="shared" si="11"/>
        <v>91.75911251980983</v>
      </c>
      <c r="M62" s="9"/>
      <c r="N62" s="10"/>
      <c r="O62" s="8"/>
      <c r="P62" s="8"/>
      <c r="Q62" s="10"/>
      <c r="R62" s="8"/>
      <c r="S62" s="8"/>
    </row>
    <row r="63" spans="1:11" ht="342.75">
      <c r="A63" s="46" t="s">
        <v>88</v>
      </c>
      <c r="B63" s="42"/>
      <c r="C63" s="42"/>
      <c r="D63" s="42"/>
      <c r="E63" s="16">
        <f t="shared" si="15"/>
        <v>99</v>
      </c>
      <c r="F63" s="20">
        <v>99</v>
      </c>
      <c r="G63" s="20"/>
      <c r="H63" s="20">
        <f t="shared" si="14"/>
        <v>80</v>
      </c>
      <c r="I63" s="20">
        <v>80</v>
      </c>
      <c r="J63" s="20"/>
      <c r="K63" s="20">
        <f t="shared" si="11"/>
        <v>80.8080808080808</v>
      </c>
    </row>
    <row r="64" spans="1:11" ht="144" customHeight="1">
      <c r="A64" s="46" t="s">
        <v>137</v>
      </c>
      <c r="B64" s="42"/>
      <c r="C64" s="42"/>
      <c r="D64" s="42"/>
      <c r="E64" s="16">
        <f>F64</f>
        <v>20.3</v>
      </c>
      <c r="F64" s="20">
        <v>20.3</v>
      </c>
      <c r="G64" s="20"/>
      <c r="H64" s="20">
        <f>I64</f>
        <v>20</v>
      </c>
      <c r="I64" s="20">
        <v>20</v>
      </c>
      <c r="J64" s="20"/>
      <c r="K64" s="20">
        <f t="shared" si="11"/>
        <v>98.52216748768473</v>
      </c>
    </row>
    <row r="65" spans="1:11" ht="78">
      <c r="A65" s="41" t="s">
        <v>56</v>
      </c>
      <c r="B65" s="42"/>
      <c r="C65" s="42"/>
      <c r="D65" s="42"/>
      <c r="E65" s="16">
        <f t="shared" si="15"/>
        <v>23158.6</v>
      </c>
      <c r="F65" s="17">
        <v>23158.6</v>
      </c>
      <c r="G65" s="20"/>
      <c r="H65" s="26">
        <f t="shared" si="14"/>
        <v>23158.6</v>
      </c>
      <c r="I65" s="17">
        <v>23158.6</v>
      </c>
      <c r="J65" s="17"/>
      <c r="K65" s="26">
        <f t="shared" si="11"/>
        <v>100</v>
      </c>
    </row>
    <row r="66" spans="1:11" ht="147.75" customHeight="1">
      <c r="A66" s="41" t="s">
        <v>52</v>
      </c>
      <c r="B66" s="42"/>
      <c r="C66" s="42"/>
      <c r="D66" s="42"/>
      <c r="E66" s="16">
        <f t="shared" si="15"/>
        <v>325.1</v>
      </c>
      <c r="F66" s="17">
        <v>325.1</v>
      </c>
      <c r="G66" s="20"/>
      <c r="H66" s="26">
        <f t="shared" si="14"/>
        <v>250</v>
      </c>
      <c r="I66" s="17">
        <v>250</v>
      </c>
      <c r="J66" s="17"/>
      <c r="K66" s="26">
        <f t="shared" si="11"/>
        <v>76.89941556444171</v>
      </c>
    </row>
    <row r="67" spans="1:11" ht="139.5" customHeight="1">
      <c r="A67" s="41" t="s">
        <v>53</v>
      </c>
      <c r="B67" s="42"/>
      <c r="C67" s="42"/>
      <c r="D67" s="42"/>
      <c r="E67" s="16">
        <f>SUM(F67:G67)</f>
        <v>4152</v>
      </c>
      <c r="F67" s="21">
        <v>4152</v>
      </c>
      <c r="G67" s="16"/>
      <c r="H67" s="26">
        <f t="shared" si="14"/>
        <v>2978</v>
      </c>
      <c r="I67" s="21">
        <v>2978</v>
      </c>
      <c r="J67" s="21"/>
      <c r="K67" s="26">
        <f t="shared" si="11"/>
        <v>71.72447013487476</v>
      </c>
    </row>
    <row r="68" spans="1:11" ht="172.5" customHeight="1">
      <c r="A68" s="41" t="s">
        <v>54</v>
      </c>
      <c r="B68" s="42"/>
      <c r="C68" s="42"/>
      <c r="D68" s="42"/>
      <c r="E68" s="16">
        <f>SUM(F68:G68)</f>
        <v>169.3</v>
      </c>
      <c r="F68" s="21">
        <v>169.3</v>
      </c>
      <c r="G68" s="16"/>
      <c r="H68" s="26">
        <f t="shared" si="14"/>
        <v>169.3</v>
      </c>
      <c r="I68" s="21">
        <v>169.3</v>
      </c>
      <c r="J68" s="21"/>
      <c r="K68" s="26">
        <f t="shared" si="11"/>
        <v>100</v>
      </c>
    </row>
    <row r="69" spans="1:11" ht="80.25" customHeight="1">
      <c r="A69" s="41" t="s">
        <v>87</v>
      </c>
      <c r="B69" s="42"/>
      <c r="C69" s="42"/>
      <c r="D69" s="42"/>
      <c r="E69" s="16">
        <f>SUM(F69:G69)</f>
        <v>1932.6</v>
      </c>
      <c r="F69" s="17">
        <v>1932.6</v>
      </c>
      <c r="G69" s="20"/>
      <c r="H69" s="26">
        <f t="shared" si="14"/>
        <v>1770.4</v>
      </c>
      <c r="I69" s="17">
        <v>1770.4</v>
      </c>
      <c r="J69" s="17"/>
      <c r="K69" s="26">
        <f t="shared" si="11"/>
        <v>91.6071613370589</v>
      </c>
    </row>
    <row r="70" spans="1:11" ht="171">
      <c r="A70" s="41" t="s">
        <v>57</v>
      </c>
      <c r="B70" s="42"/>
      <c r="C70" s="42"/>
      <c r="D70" s="42"/>
      <c r="E70" s="16">
        <f t="shared" si="15"/>
        <v>857.1</v>
      </c>
      <c r="F70" s="17">
        <v>857.1</v>
      </c>
      <c r="G70" s="20"/>
      <c r="H70" s="26">
        <f>SUM(I70:J70)</f>
        <v>720</v>
      </c>
      <c r="I70" s="17">
        <v>720</v>
      </c>
      <c r="J70" s="17"/>
      <c r="K70" s="26">
        <f t="shared" si="11"/>
        <v>84.0042002100105</v>
      </c>
    </row>
    <row r="71" spans="1:11" ht="108.75">
      <c r="A71" s="41" t="s">
        <v>58</v>
      </c>
      <c r="B71" s="42"/>
      <c r="C71" s="42"/>
      <c r="D71" s="42"/>
      <c r="E71" s="16">
        <f t="shared" si="15"/>
        <v>975.3</v>
      </c>
      <c r="F71" s="17">
        <v>975.3</v>
      </c>
      <c r="G71" s="20"/>
      <c r="H71" s="26">
        <f>SUM(I71:J71)</f>
        <v>938</v>
      </c>
      <c r="I71" s="17">
        <v>938</v>
      </c>
      <c r="J71" s="17"/>
      <c r="K71" s="26">
        <f t="shared" si="11"/>
        <v>96.17553573259511</v>
      </c>
    </row>
    <row r="72" spans="1:11" ht="117.75" customHeight="1">
      <c r="A72" s="41" t="s">
        <v>42</v>
      </c>
      <c r="B72" s="42"/>
      <c r="C72" s="42"/>
      <c r="D72" s="42"/>
      <c r="E72" s="16">
        <f t="shared" si="15"/>
        <v>47.5</v>
      </c>
      <c r="F72" s="17">
        <v>47.5</v>
      </c>
      <c r="G72" s="20"/>
      <c r="H72" s="26">
        <f>SUM(I72:J72)</f>
        <v>43.5</v>
      </c>
      <c r="I72" s="17">
        <v>43.5</v>
      </c>
      <c r="J72" s="17"/>
      <c r="K72" s="26">
        <f t="shared" si="11"/>
        <v>91.57894736842105</v>
      </c>
    </row>
    <row r="73" spans="1:11" ht="114" customHeight="1">
      <c r="A73" s="41" t="s">
        <v>59</v>
      </c>
      <c r="B73" s="42"/>
      <c r="C73" s="42"/>
      <c r="D73" s="42"/>
      <c r="E73" s="16">
        <f>SUM(F73:G73)</f>
        <v>4.1</v>
      </c>
      <c r="F73" s="17">
        <v>4.1</v>
      </c>
      <c r="G73" s="20"/>
      <c r="H73" s="26">
        <f>SUM(I73:J73)</f>
        <v>4</v>
      </c>
      <c r="I73" s="17">
        <v>4</v>
      </c>
      <c r="J73" s="17"/>
      <c r="K73" s="26">
        <f t="shared" si="11"/>
        <v>97.56097560975611</v>
      </c>
    </row>
    <row r="74" spans="1:11" ht="78">
      <c r="A74" s="41" t="s">
        <v>60</v>
      </c>
      <c r="B74" s="42"/>
      <c r="C74" s="42"/>
      <c r="D74" s="42"/>
      <c r="E74" s="16">
        <f>SUM(F74:G74)</f>
        <v>6943.7</v>
      </c>
      <c r="F74" s="17">
        <v>6943.7</v>
      </c>
      <c r="G74" s="20"/>
      <c r="H74" s="26">
        <f>SUM(I74:J74)</f>
        <v>6583</v>
      </c>
      <c r="I74" s="17">
        <v>6583</v>
      </c>
      <c r="J74" s="17"/>
      <c r="K74" s="26">
        <f t="shared" si="11"/>
        <v>94.80536313492807</v>
      </c>
    </row>
    <row r="75" spans="1:11" ht="99" customHeight="1">
      <c r="A75" s="41" t="s">
        <v>43</v>
      </c>
      <c r="B75" s="42"/>
      <c r="C75" s="42"/>
      <c r="D75" s="42"/>
      <c r="E75" s="16">
        <f>F75</f>
        <v>345.8</v>
      </c>
      <c r="F75" s="17">
        <v>345.8</v>
      </c>
      <c r="G75" s="20"/>
      <c r="H75" s="26">
        <f>I75+J75</f>
        <v>259.4</v>
      </c>
      <c r="I75" s="17">
        <v>259.4</v>
      </c>
      <c r="J75" s="17"/>
      <c r="K75" s="26">
        <f t="shared" si="11"/>
        <v>75.01445922498553</v>
      </c>
    </row>
    <row r="76" spans="1:11" ht="78" customHeight="1">
      <c r="A76" s="41" t="s">
        <v>101</v>
      </c>
      <c r="B76" s="42"/>
      <c r="C76" s="42"/>
      <c r="D76" s="42"/>
      <c r="E76" s="16">
        <f>F76</f>
        <v>3966.3</v>
      </c>
      <c r="F76" s="17">
        <v>3966.3</v>
      </c>
      <c r="G76" s="20">
        <v>197</v>
      </c>
      <c r="H76" s="26">
        <f aca="true" t="shared" si="16" ref="H76:H83">I76</f>
        <v>3669</v>
      </c>
      <c r="I76" s="17">
        <v>3669</v>
      </c>
      <c r="J76" s="17">
        <v>179.9</v>
      </c>
      <c r="K76" s="26">
        <f t="shared" si="11"/>
        <v>92.50434914151728</v>
      </c>
    </row>
    <row r="77" spans="1:11" ht="78">
      <c r="A77" s="41" t="s">
        <v>97</v>
      </c>
      <c r="B77" s="42"/>
      <c r="C77" s="42"/>
      <c r="D77" s="42"/>
      <c r="E77" s="16">
        <f aca="true" t="shared" si="17" ref="E77:E82">SUM(F77:G77)</f>
        <v>13002.2</v>
      </c>
      <c r="F77" s="17">
        <v>13002.2</v>
      </c>
      <c r="G77" s="20"/>
      <c r="H77" s="26">
        <f t="shared" si="16"/>
        <v>11809.1</v>
      </c>
      <c r="I77" s="17">
        <v>11809.1</v>
      </c>
      <c r="J77" s="17"/>
      <c r="K77" s="26">
        <f t="shared" si="11"/>
        <v>90.82386057744074</v>
      </c>
    </row>
    <row r="78" spans="1:11" ht="140.25">
      <c r="A78" s="41" t="s">
        <v>85</v>
      </c>
      <c r="B78" s="42"/>
      <c r="C78" s="42"/>
      <c r="D78" s="42"/>
      <c r="E78" s="16">
        <f t="shared" si="17"/>
        <v>655.4</v>
      </c>
      <c r="F78" s="17">
        <v>655.4</v>
      </c>
      <c r="G78" s="20"/>
      <c r="H78" s="26">
        <f t="shared" si="16"/>
        <v>598</v>
      </c>
      <c r="I78" s="17">
        <v>598</v>
      </c>
      <c r="J78" s="17"/>
      <c r="K78" s="26">
        <f t="shared" si="11"/>
        <v>91.24198962465671</v>
      </c>
    </row>
    <row r="79" spans="1:11" ht="108.75">
      <c r="A79" s="41" t="s">
        <v>55</v>
      </c>
      <c r="B79" s="42"/>
      <c r="C79" s="42"/>
      <c r="D79" s="42"/>
      <c r="E79" s="16">
        <f t="shared" si="17"/>
        <v>126.2</v>
      </c>
      <c r="F79" s="17">
        <v>126.2</v>
      </c>
      <c r="G79" s="20"/>
      <c r="H79" s="26">
        <f t="shared" si="16"/>
        <v>93.7</v>
      </c>
      <c r="I79" s="17">
        <v>93.7</v>
      </c>
      <c r="J79" s="17"/>
      <c r="K79" s="26">
        <f t="shared" si="11"/>
        <v>74.2472266244057</v>
      </c>
    </row>
    <row r="80" spans="1:11" ht="134.25" customHeight="1">
      <c r="A80" s="41" t="s">
        <v>89</v>
      </c>
      <c r="B80" s="42"/>
      <c r="C80" s="42"/>
      <c r="D80" s="42"/>
      <c r="E80" s="16">
        <f t="shared" si="17"/>
        <v>33.3</v>
      </c>
      <c r="F80" s="17">
        <v>33.3</v>
      </c>
      <c r="G80" s="20"/>
      <c r="H80" s="26">
        <f t="shared" si="16"/>
        <v>0</v>
      </c>
      <c r="I80" s="17">
        <v>0</v>
      </c>
      <c r="J80" s="17"/>
      <c r="K80" s="26">
        <f t="shared" si="11"/>
        <v>0</v>
      </c>
    </row>
    <row r="81" spans="1:11" ht="92.25" customHeight="1">
      <c r="A81" s="47" t="s">
        <v>92</v>
      </c>
      <c r="B81" s="42"/>
      <c r="C81" s="42"/>
      <c r="D81" s="42"/>
      <c r="E81" s="16">
        <f t="shared" si="17"/>
        <v>6</v>
      </c>
      <c r="F81" s="17">
        <v>6</v>
      </c>
      <c r="G81" s="20"/>
      <c r="H81" s="26">
        <f t="shared" si="16"/>
        <v>0</v>
      </c>
      <c r="I81" s="17">
        <v>0</v>
      </c>
      <c r="J81" s="17"/>
      <c r="K81" s="26"/>
    </row>
    <row r="82" spans="1:11" ht="67.5" customHeight="1">
      <c r="A82" s="41" t="s">
        <v>74</v>
      </c>
      <c r="B82" s="42"/>
      <c r="C82" s="42"/>
      <c r="D82" s="42"/>
      <c r="E82" s="16">
        <f t="shared" si="17"/>
        <v>15</v>
      </c>
      <c r="F82" s="17">
        <v>15</v>
      </c>
      <c r="G82" s="20"/>
      <c r="H82" s="26">
        <f t="shared" si="16"/>
        <v>15</v>
      </c>
      <c r="I82" s="17">
        <v>15</v>
      </c>
      <c r="J82" s="17"/>
      <c r="K82" s="26">
        <f t="shared" si="11"/>
        <v>100</v>
      </c>
    </row>
    <row r="83" spans="1:11" ht="144" customHeight="1">
      <c r="A83" s="41" t="s">
        <v>86</v>
      </c>
      <c r="B83" s="42"/>
      <c r="C83" s="42"/>
      <c r="D83" s="42"/>
      <c r="E83" s="16">
        <f>F83</f>
        <v>2</v>
      </c>
      <c r="F83" s="17">
        <v>2</v>
      </c>
      <c r="G83" s="20">
        <v>0.5</v>
      </c>
      <c r="H83" s="26">
        <f t="shared" si="16"/>
        <v>2</v>
      </c>
      <c r="I83" s="17">
        <v>2</v>
      </c>
      <c r="J83" s="17">
        <v>0.5</v>
      </c>
      <c r="K83" s="26">
        <f t="shared" si="11"/>
        <v>100</v>
      </c>
    </row>
    <row r="84" spans="1:13" s="3" customFormat="1" ht="13.5" customHeight="1">
      <c r="A84" s="48" t="s">
        <v>29</v>
      </c>
      <c r="B84" s="49"/>
      <c r="C84" s="49"/>
      <c r="D84" s="49"/>
      <c r="E84" s="19">
        <f aca="true" t="shared" si="18" ref="E84:J84">E85+E86+E87+E88+E89</f>
        <v>8945.199999999999</v>
      </c>
      <c r="F84" s="19">
        <f t="shared" si="18"/>
        <v>9154.8</v>
      </c>
      <c r="G84" s="19">
        <f t="shared" si="18"/>
        <v>2805.1</v>
      </c>
      <c r="H84" s="19">
        <f t="shared" si="18"/>
        <v>8664.8</v>
      </c>
      <c r="I84" s="19">
        <f t="shared" si="18"/>
        <v>8772.4</v>
      </c>
      <c r="J84" s="19">
        <f t="shared" si="18"/>
        <v>1697.4</v>
      </c>
      <c r="K84" s="25">
        <f t="shared" si="11"/>
        <v>96.86535795734025</v>
      </c>
      <c r="M84" s="7"/>
    </row>
    <row r="85" spans="1:13" s="3" customFormat="1" ht="110.25" customHeight="1">
      <c r="A85" s="50" t="s">
        <v>91</v>
      </c>
      <c r="B85" s="51"/>
      <c r="C85" s="51"/>
      <c r="D85" s="51"/>
      <c r="E85" s="18">
        <v>0</v>
      </c>
      <c r="F85" s="18">
        <v>224</v>
      </c>
      <c r="G85" s="18"/>
      <c r="H85" s="18">
        <v>0</v>
      </c>
      <c r="I85" s="18">
        <v>122</v>
      </c>
      <c r="J85" s="18"/>
      <c r="K85" s="26"/>
      <c r="M85" s="7"/>
    </row>
    <row r="86" spans="1:13" s="3" customFormat="1" ht="127.5" customHeight="1">
      <c r="A86" s="50" t="s">
        <v>117</v>
      </c>
      <c r="B86" s="51"/>
      <c r="C86" s="51"/>
      <c r="D86" s="51"/>
      <c r="E86" s="18">
        <v>0</v>
      </c>
      <c r="F86" s="18"/>
      <c r="G86" s="18">
        <v>2790.7</v>
      </c>
      <c r="H86" s="18">
        <v>0</v>
      </c>
      <c r="I86" s="18"/>
      <c r="J86" s="18">
        <v>1683</v>
      </c>
      <c r="K86" s="26"/>
      <c r="M86" s="7"/>
    </row>
    <row r="87" spans="1:13" s="3" customFormat="1" ht="110.25" customHeight="1">
      <c r="A87" s="50" t="s">
        <v>116</v>
      </c>
      <c r="B87" s="51"/>
      <c r="C87" s="51"/>
      <c r="D87" s="51"/>
      <c r="E87" s="18">
        <f>F87+G87</f>
        <v>6843.4</v>
      </c>
      <c r="F87" s="18">
        <v>6837.5</v>
      </c>
      <c r="G87" s="18">
        <v>5.9</v>
      </c>
      <c r="H87" s="18">
        <f>I87+J87</f>
        <v>6563</v>
      </c>
      <c r="I87" s="18">
        <v>6557.1</v>
      </c>
      <c r="J87" s="18">
        <v>5.9</v>
      </c>
      <c r="K87" s="26">
        <f>H87/E87*100</f>
        <v>95.9026215039308</v>
      </c>
      <c r="M87" s="7"/>
    </row>
    <row r="88" spans="1:13" s="3" customFormat="1" ht="60" customHeight="1">
      <c r="A88" s="67" t="s">
        <v>133</v>
      </c>
      <c r="B88" s="51"/>
      <c r="C88" s="51"/>
      <c r="D88" s="51"/>
      <c r="E88" s="18">
        <f>F88+G88</f>
        <v>1986.3</v>
      </c>
      <c r="F88" s="18">
        <v>1986.3</v>
      </c>
      <c r="G88" s="18"/>
      <c r="H88" s="18">
        <f>I88+J88</f>
        <v>1986.3</v>
      </c>
      <c r="I88" s="18">
        <v>1986.3</v>
      </c>
      <c r="J88" s="18"/>
      <c r="K88" s="26"/>
      <c r="M88" s="7"/>
    </row>
    <row r="89" spans="1:13" s="3" customFormat="1" ht="128.25" customHeight="1">
      <c r="A89" s="50" t="s">
        <v>105</v>
      </c>
      <c r="B89" s="49"/>
      <c r="C89" s="49"/>
      <c r="D89" s="49"/>
      <c r="E89" s="18">
        <f>F89+G89</f>
        <v>115.5</v>
      </c>
      <c r="F89" s="18">
        <v>107</v>
      </c>
      <c r="G89" s="18">
        <v>8.5</v>
      </c>
      <c r="H89" s="18">
        <f>I89+J89</f>
        <v>115.5</v>
      </c>
      <c r="I89" s="18">
        <v>107</v>
      </c>
      <c r="J89" s="18">
        <v>8.5</v>
      </c>
      <c r="K89" s="26">
        <f>H89/E89*100</f>
        <v>100</v>
      </c>
      <c r="M89" s="7"/>
    </row>
    <row r="90" spans="1:13" s="3" customFormat="1" ht="15" customHeight="1">
      <c r="A90" s="52" t="s">
        <v>93</v>
      </c>
      <c r="B90" s="49"/>
      <c r="C90" s="49"/>
      <c r="D90" s="49"/>
      <c r="E90" s="19">
        <f aca="true" t="shared" si="19" ref="E90:J90">E91</f>
        <v>300</v>
      </c>
      <c r="F90" s="19">
        <f t="shared" si="19"/>
        <v>0</v>
      </c>
      <c r="G90" s="19">
        <f t="shared" si="19"/>
        <v>300</v>
      </c>
      <c r="H90" s="19">
        <f t="shared" si="19"/>
        <v>389</v>
      </c>
      <c r="I90" s="19">
        <f t="shared" si="19"/>
        <v>0</v>
      </c>
      <c r="J90" s="19">
        <f t="shared" si="19"/>
        <v>389</v>
      </c>
      <c r="K90" s="26"/>
      <c r="M90" s="7"/>
    </row>
    <row r="91" spans="1:13" s="3" customFormat="1" ht="30.75">
      <c r="A91" s="53" t="s">
        <v>94</v>
      </c>
      <c r="B91" s="49"/>
      <c r="C91" s="49"/>
      <c r="D91" s="49"/>
      <c r="E91" s="18">
        <f>F91+G91</f>
        <v>300</v>
      </c>
      <c r="F91" s="20"/>
      <c r="G91" s="26">
        <v>300</v>
      </c>
      <c r="H91" s="26">
        <f>I91+J91</f>
        <v>389</v>
      </c>
      <c r="I91" s="20"/>
      <c r="J91" s="17">
        <v>389</v>
      </c>
      <c r="K91" s="26"/>
      <c r="M91" s="7"/>
    </row>
    <row r="92" spans="1:13" s="3" customFormat="1" ht="46.5" hidden="1">
      <c r="A92" s="48" t="s">
        <v>30</v>
      </c>
      <c r="B92" s="49"/>
      <c r="C92" s="49"/>
      <c r="D92" s="49"/>
      <c r="E92" s="19">
        <f>F92</f>
        <v>0</v>
      </c>
      <c r="F92" s="25"/>
      <c r="G92" s="25">
        <v>0</v>
      </c>
      <c r="H92" s="25">
        <f>I92</f>
        <v>0</v>
      </c>
      <c r="I92" s="54"/>
      <c r="J92" s="54">
        <v>0</v>
      </c>
      <c r="K92" s="26" t="e">
        <f t="shared" si="11"/>
        <v>#DIV/0!</v>
      </c>
      <c r="M92" s="7"/>
    </row>
    <row r="93" spans="1:13" s="3" customFormat="1" ht="15">
      <c r="A93" s="55" t="s">
        <v>7</v>
      </c>
      <c r="B93" s="55"/>
      <c r="C93" s="55"/>
      <c r="D93" s="55"/>
      <c r="E93" s="19">
        <f aca="true" t="shared" si="20" ref="E93:J93">SUM(E26:E27)</f>
        <v>303763.47000000003</v>
      </c>
      <c r="F93" s="19">
        <f t="shared" si="20"/>
        <v>284250.57</v>
      </c>
      <c r="G93" s="19">
        <f t="shared" si="20"/>
        <v>46236.299999999996</v>
      </c>
      <c r="H93" s="19">
        <f t="shared" si="20"/>
        <v>282914.5</v>
      </c>
      <c r="I93" s="19">
        <f t="shared" si="20"/>
        <v>261825.8</v>
      </c>
      <c r="J93" s="19">
        <f t="shared" si="20"/>
        <v>45323.600000000006</v>
      </c>
      <c r="K93" s="25">
        <f>SUM(H93/E93*100)</f>
        <v>93.13644593275154</v>
      </c>
      <c r="M93" s="7"/>
    </row>
    <row r="94" spans="1:13" s="3" customFormat="1" ht="15" customHeight="1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8"/>
      <c r="M94" s="7"/>
    </row>
    <row r="95" spans="1:11" ht="15">
      <c r="A95" s="81" t="s">
        <v>17</v>
      </c>
      <c r="B95" s="59"/>
      <c r="C95" s="59"/>
      <c r="D95" s="59"/>
      <c r="E95" s="74" t="s">
        <v>106</v>
      </c>
      <c r="F95" s="77" t="s">
        <v>44</v>
      </c>
      <c r="G95" s="77"/>
      <c r="H95" s="74" t="s">
        <v>136</v>
      </c>
      <c r="I95" s="77" t="s">
        <v>44</v>
      </c>
      <c r="J95" s="77"/>
      <c r="K95" s="74" t="s">
        <v>75</v>
      </c>
    </row>
    <row r="96" spans="1:11" ht="15" customHeight="1">
      <c r="A96" s="81"/>
      <c r="B96" s="59"/>
      <c r="C96" s="59"/>
      <c r="D96" s="59"/>
      <c r="E96" s="75"/>
      <c r="F96" s="78" t="s">
        <v>76</v>
      </c>
      <c r="G96" s="79" t="s">
        <v>77</v>
      </c>
      <c r="H96" s="75"/>
      <c r="I96" s="78" t="s">
        <v>76</v>
      </c>
      <c r="J96" s="79" t="s">
        <v>77</v>
      </c>
      <c r="K96" s="75"/>
    </row>
    <row r="97" spans="1:11" ht="48" customHeight="1">
      <c r="A97" s="81"/>
      <c r="B97" s="59"/>
      <c r="C97" s="59"/>
      <c r="D97" s="59"/>
      <c r="E97" s="76"/>
      <c r="F97" s="78"/>
      <c r="G97" s="79"/>
      <c r="H97" s="76"/>
      <c r="I97" s="78"/>
      <c r="J97" s="79"/>
      <c r="K97" s="76"/>
    </row>
    <row r="98" spans="1:11" ht="15">
      <c r="A98" s="55" t="s">
        <v>9</v>
      </c>
      <c r="B98" s="55"/>
      <c r="C98" s="55"/>
      <c r="D98" s="55"/>
      <c r="E98" s="19">
        <v>43111.9</v>
      </c>
      <c r="F98" s="19">
        <v>34402.8</v>
      </c>
      <c r="G98" s="19">
        <v>9140.1</v>
      </c>
      <c r="H98" s="19">
        <v>35384.1</v>
      </c>
      <c r="I98" s="19">
        <v>29069.9</v>
      </c>
      <c r="J98" s="68">
        <v>6626.1</v>
      </c>
      <c r="K98" s="25">
        <f>SUM(H98/E98*100)</f>
        <v>82.07501873032736</v>
      </c>
    </row>
    <row r="99" spans="1:11" ht="15">
      <c r="A99" s="55" t="s">
        <v>10</v>
      </c>
      <c r="B99" s="55"/>
      <c r="C99" s="55"/>
      <c r="D99" s="55"/>
      <c r="E99" s="19">
        <v>343</v>
      </c>
      <c r="F99" s="25">
        <v>343</v>
      </c>
      <c r="G99" s="25">
        <v>343</v>
      </c>
      <c r="H99" s="19">
        <v>322.4</v>
      </c>
      <c r="I99" s="54">
        <v>343</v>
      </c>
      <c r="J99" s="54">
        <v>322.4</v>
      </c>
      <c r="K99" s="25">
        <f>SUM(H99/E99*100)</f>
        <v>93.9941690962099</v>
      </c>
    </row>
    <row r="100" spans="1:11" ht="30.75">
      <c r="A100" s="55" t="s">
        <v>95</v>
      </c>
      <c r="B100" s="55"/>
      <c r="C100" s="55"/>
      <c r="D100" s="55"/>
      <c r="E100" s="19">
        <f>F100+G100</f>
        <v>1165.6</v>
      </c>
      <c r="F100" s="25">
        <v>969.6</v>
      </c>
      <c r="G100" s="25">
        <v>196</v>
      </c>
      <c r="H100" s="19">
        <f>I100+J100</f>
        <v>951.7</v>
      </c>
      <c r="I100" s="54">
        <v>817.1</v>
      </c>
      <c r="J100" s="54">
        <v>134.6</v>
      </c>
      <c r="K100" s="25">
        <f>SUM(H100/E100*100)</f>
        <v>81.64893617021278</v>
      </c>
    </row>
    <row r="101" spans="1:11" ht="15">
      <c r="A101" s="55" t="s">
        <v>61</v>
      </c>
      <c r="B101" s="55"/>
      <c r="C101" s="55"/>
      <c r="D101" s="55"/>
      <c r="E101" s="19">
        <f>F101</f>
        <v>114</v>
      </c>
      <c r="F101" s="25">
        <v>114</v>
      </c>
      <c r="G101" s="25"/>
      <c r="H101" s="19">
        <f>I101</f>
        <v>95</v>
      </c>
      <c r="I101" s="69">
        <v>95</v>
      </c>
      <c r="J101" s="54"/>
      <c r="K101" s="25">
        <f>SUM(H101/E101*100)</f>
        <v>83.33333333333334</v>
      </c>
    </row>
    <row r="102" spans="1:11" ht="30.75">
      <c r="A102" s="55" t="s">
        <v>31</v>
      </c>
      <c r="B102" s="55"/>
      <c r="C102" s="55"/>
      <c r="D102" s="55"/>
      <c r="E102" s="19">
        <v>23492.1</v>
      </c>
      <c r="F102" s="25">
        <v>11321.4</v>
      </c>
      <c r="G102" s="25">
        <v>14624.9</v>
      </c>
      <c r="H102" s="19">
        <v>16205.3</v>
      </c>
      <c r="I102" s="54">
        <v>5540.8</v>
      </c>
      <c r="J102" s="54">
        <v>12011.1</v>
      </c>
      <c r="K102" s="25">
        <f aca="true" t="shared" si="21" ref="K102:K120">SUM(H102/E102*100)</f>
        <v>68.98191306864861</v>
      </c>
    </row>
    <row r="103" spans="1:11" ht="30.75">
      <c r="A103" s="55" t="s">
        <v>62</v>
      </c>
      <c r="B103" s="55"/>
      <c r="C103" s="55"/>
      <c r="D103" s="55"/>
      <c r="E103" s="19">
        <f>F103+G103</f>
        <v>1156.2</v>
      </c>
      <c r="F103" s="25">
        <v>691.2</v>
      </c>
      <c r="G103" s="25">
        <v>465</v>
      </c>
      <c r="H103" s="19">
        <f>I103+J103</f>
        <v>383.6</v>
      </c>
      <c r="I103" s="54">
        <v>311.6</v>
      </c>
      <c r="J103" s="54">
        <v>72</v>
      </c>
      <c r="K103" s="25">
        <f t="shared" si="21"/>
        <v>33.17765092544542</v>
      </c>
    </row>
    <row r="104" spans="1:11" ht="15">
      <c r="A104" s="55" t="s">
        <v>11</v>
      </c>
      <c r="B104" s="55"/>
      <c r="C104" s="55"/>
      <c r="D104" s="55"/>
      <c r="E104" s="19">
        <v>33577.1</v>
      </c>
      <c r="F104" s="25">
        <v>10051.1</v>
      </c>
      <c r="G104" s="25">
        <v>23862.6</v>
      </c>
      <c r="H104" s="19">
        <v>24092.8</v>
      </c>
      <c r="I104" s="54">
        <v>5220.2</v>
      </c>
      <c r="J104" s="54">
        <v>19209.1</v>
      </c>
      <c r="K104" s="25">
        <f t="shared" si="21"/>
        <v>71.75366544460361</v>
      </c>
    </row>
    <row r="105" spans="1:11" ht="15">
      <c r="A105" s="55" t="s">
        <v>12</v>
      </c>
      <c r="B105" s="55"/>
      <c r="C105" s="55"/>
      <c r="D105" s="55"/>
      <c r="E105" s="19">
        <f>E106+E107+E108+E109+E110</f>
        <v>110662.99999999999</v>
      </c>
      <c r="F105" s="19">
        <f>F106+F107+F108+F109+F110</f>
        <v>110587.49999999999</v>
      </c>
      <c r="G105" s="19">
        <f>G106+G107+G108+G109+G110</f>
        <v>75.5</v>
      </c>
      <c r="H105" s="19">
        <f>H106+H107+H108+H109+H110</f>
        <v>97646.3</v>
      </c>
      <c r="I105" s="19">
        <f>I106+I107+I108+I109+I110</f>
        <v>97618.3</v>
      </c>
      <c r="J105" s="19">
        <f>J106+J107+J109+J110</f>
        <v>28</v>
      </c>
      <c r="K105" s="25">
        <f t="shared" si="21"/>
        <v>88.23753196642059</v>
      </c>
    </row>
    <row r="106" spans="1:12" ht="15">
      <c r="A106" s="59" t="s">
        <v>18</v>
      </c>
      <c r="B106" s="59"/>
      <c r="C106" s="59"/>
      <c r="D106" s="59"/>
      <c r="E106" s="18">
        <f>SUM(F106:G106)</f>
        <v>36007.7</v>
      </c>
      <c r="F106" s="26">
        <v>36007.7</v>
      </c>
      <c r="G106" s="26"/>
      <c r="H106" s="18">
        <f>I106</f>
        <v>31369.7</v>
      </c>
      <c r="I106" s="17">
        <v>31369.7</v>
      </c>
      <c r="J106" s="17"/>
      <c r="K106" s="26">
        <f t="shared" si="21"/>
        <v>87.11942167925196</v>
      </c>
      <c r="L106" s="1" t="s">
        <v>6</v>
      </c>
    </row>
    <row r="107" spans="1:11" ht="15">
      <c r="A107" s="59" t="s">
        <v>19</v>
      </c>
      <c r="B107" s="59"/>
      <c r="C107" s="59"/>
      <c r="D107" s="59"/>
      <c r="E107" s="18">
        <f>SUM(F107:G107)</f>
        <v>52738.7</v>
      </c>
      <c r="F107" s="26">
        <v>52738.7</v>
      </c>
      <c r="G107" s="26"/>
      <c r="H107" s="18">
        <f>I107</f>
        <v>48162</v>
      </c>
      <c r="I107" s="17">
        <v>48162</v>
      </c>
      <c r="J107" s="17"/>
      <c r="K107" s="26">
        <f t="shared" si="21"/>
        <v>91.3219324708421</v>
      </c>
    </row>
    <row r="108" spans="1:11" ht="15.75" customHeight="1">
      <c r="A108" s="59" t="s">
        <v>99</v>
      </c>
      <c r="B108" s="59"/>
      <c r="C108" s="59"/>
      <c r="D108" s="59"/>
      <c r="E108" s="18">
        <f>F108</f>
        <v>9618</v>
      </c>
      <c r="F108" s="26">
        <v>9618</v>
      </c>
      <c r="G108" s="26"/>
      <c r="H108" s="18">
        <f>I108</f>
        <v>8363.8</v>
      </c>
      <c r="I108" s="17">
        <v>8363.8</v>
      </c>
      <c r="J108" s="17"/>
      <c r="K108" s="26">
        <f t="shared" si="21"/>
        <v>86.95986691619879</v>
      </c>
    </row>
    <row r="109" spans="1:11" ht="30.75">
      <c r="A109" s="59" t="s">
        <v>20</v>
      </c>
      <c r="B109" s="59"/>
      <c r="C109" s="59"/>
      <c r="D109" s="59"/>
      <c r="E109" s="18">
        <f>F109+G109</f>
        <v>6078.4</v>
      </c>
      <c r="F109" s="26">
        <v>6022.4</v>
      </c>
      <c r="G109" s="26">
        <v>56</v>
      </c>
      <c r="H109" s="18">
        <f>I109+J109</f>
        <v>4138.7</v>
      </c>
      <c r="I109" s="17">
        <v>4119.2</v>
      </c>
      <c r="J109" s="17">
        <v>19.5</v>
      </c>
      <c r="K109" s="26">
        <f t="shared" si="21"/>
        <v>68.08864174782838</v>
      </c>
    </row>
    <row r="110" spans="1:12" ht="30.75">
      <c r="A110" s="59" t="s">
        <v>21</v>
      </c>
      <c r="B110" s="59"/>
      <c r="C110" s="59"/>
      <c r="D110" s="59"/>
      <c r="E110" s="18">
        <f>F110+G110</f>
        <v>6220.2</v>
      </c>
      <c r="F110" s="26">
        <v>6200.7</v>
      </c>
      <c r="G110" s="26">
        <v>19.5</v>
      </c>
      <c r="H110" s="18">
        <f>I110+J110</f>
        <v>5612.1</v>
      </c>
      <c r="I110" s="17">
        <v>5603.6</v>
      </c>
      <c r="J110" s="17">
        <v>8.5</v>
      </c>
      <c r="K110" s="26">
        <f t="shared" si="21"/>
        <v>90.22378701649465</v>
      </c>
      <c r="L110" s="1" t="s">
        <v>6</v>
      </c>
    </row>
    <row r="111" spans="1:11" ht="15">
      <c r="A111" s="55" t="s">
        <v>35</v>
      </c>
      <c r="B111" s="55"/>
      <c r="C111" s="55"/>
      <c r="D111" s="55"/>
      <c r="E111" s="19">
        <f aca="true" t="shared" si="22" ref="E111:J111">SUM(E112:E113)</f>
        <v>35517</v>
      </c>
      <c r="F111" s="19">
        <f t="shared" si="22"/>
        <v>35382</v>
      </c>
      <c r="G111" s="19">
        <f t="shared" si="22"/>
        <v>135</v>
      </c>
      <c r="H111" s="19">
        <f>SUM(H112:H113)</f>
        <v>29269.9</v>
      </c>
      <c r="I111" s="19">
        <f t="shared" si="22"/>
        <v>29153.7</v>
      </c>
      <c r="J111" s="19">
        <f t="shared" si="22"/>
        <v>116.2</v>
      </c>
      <c r="K111" s="25">
        <f t="shared" si="21"/>
        <v>82.41095813272517</v>
      </c>
    </row>
    <row r="112" spans="1:11" ht="15">
      <c r="A112" s="59" t="s">
        <v>36</v>
      </c>
      <c r="B112" s="59"/>
      <c r="C112" s="59"/>
      <c r="D112" s="59"/>
      <c r="E112" s="18">
        <f>F112+G112</f>
        <v>30635.6</v>
      </c>
      <c r="F112" s="26">
        <v>30500.6</v>
      </c>
      <c r="G112" s="26">
        <v>135</v>
      </c>
      <c r="H112" s="18">
        <f>I112+J112</f>
        <v>25154.9</v>
      </c>
      <c r="I112" s="17">
        <v>25038.7</v>
      </c>
      <c r="J112" s="17">
        <v>116.2</v>
      </c>
      <c r="K112" s="26">
        <f t="shared" si="21"/>
        <v>82.11002885531866</v>
      </c>
    </row>
    <row r="113" spans="1:11" ht="30.75">
      <c r="A113" s="59" t="s">
        <v>38</v>
      </c>
      <c r="B113" s="59"/>
      <c r="C113" s="59"/>
      <c r="D113" s="59"/>
      <c r="E113" s="18">
        <f aca="true" t="shared" si="23" ref="E113:E118">SUM(F113:G113)</f>
        <v>4881.4</v>
      </c>
      <c r="F113" s="26">
        <v>4881.4</v>
      </c>
      <c r="G113" s="26"/>
      <c r="H113" s="18">
        <f>I113</f>
        <v>4115</v>
      </c>
      <c r="I113" s="17">
        <v>4115</v>
      </c>
      <c r="J113" s="17"/>
      <c r="K113" s="26">
        <f t="shared" si="21"/>
        <v>84.2995861842914</v>
      </c>
    </row>
    <row r="114" spans="1:11" ht="15">
      <c r="A114" s="55" t="s">
        <v>65</v>
      </c>
      <c r="B114" s="55"/>
      <c r="C114" s="55"/>
      <c r="D114" s="55"/>
      <c r="E114" s="19">
        <f aca="true" t="shared" si="24" ref="E114:J114">SUM(E115:E118)</f>
        <v>60525.6</v>
      </c>
      <c r="F114" s="19">
        <f t="shared" si="24"/>
        <v>60180.6</v>
      </c>
      <c r="G114" s="19">
        <f t="shared" si="24"/>
        <v>345</v>
      </c>
      <c r="H114" s="19">
        <f t="shared" si="24"/>
        <v>51786.8</v>
      </c>
      <c r="I114" s="19">
        <f t="shared" si="24"/>
        <v>51499.700000000004</v>
      </c>
      <c r="J114" s="19">
        <f t="shared" si="24"/>
        <v>287.1</v>
      </c>
      <c r="K114" s="25">
        <f t="shared" si="21"/>
        <v>85.56181186142724</v>
      </c>
    </row>
    <row r="115" spans="1:11" ht="15">
      <c r="A115" s="59" t="s">
        <v>22</v>
      </c>
      <c r="B115" s="59"/>
      <c r="C115" s="59"/>
      <c r="D115" s="59"/>
      <c r="E115" s="18">
        <f t="shared" si="23"/>
        <v>2710.2</v>
      </c>
      <c r="F115" s="26">
        <v>2365.2</v>
      </c>
      <c r="G115" s="26">
        <v>345</v>
      </c>
      <c r="H115" s="18">
        <f>I115+J115</f>
        <v>2327</v>
      </c>
      <c r="I115" s="17">
        <v>2039.9</v>
      </c>
      <c r="J115" s="17">
        <v>287.1</v>
      </c>
      <c r="K115" s="26">
        <f t="shared" si="21"/>
        <v>85.86082207955134</v>
      </c>
    </row>
    <row r="116" spans="1:11" ht="30.75">
      <c r="A116" s="59" t="s">
        <v>23</v>
      </c>
      <c r="B116" s="59"/>
      <c r="C116" s="59"/>
      <c r="D116" s="59"/>
      <c r="E116" s="18">
        <f t="shared" si="23"/>
        <v>34369.1</v>
      </c>
      <c r="F116" s="26">
        <v>34369.1</v>
      </c>
      <c r="G116" s="26"/>
      <c r="H116" s="18">
        <f>I116+J116</f>
        <v>28093.9</v>
      </c>
      <c r="I116" s="17">
        <v>28093.9</v>
      </c>
      <c r="J116" s="17"/>
      <c r="K116" s="26">
        <f t="shared" si="21"/>
        <v>81.74173894573906</v>
      </c>
    </row>
    <row r="117" spans="1:11" ht="15">
      <c r="A117" s="59" t="s">
        <v>24</v>
      </c>
      <c r="B117" s="59"/>
      <c r="C117" s="59"/>
      <c r="D117" s="59"/>
      <c r="E117" s="18">
        <f t="shared" si="23"/>
        <v>21232</v>
      </c>
      <c r="F117" s="26">
        <v>21232</v>
      </c>
      <c r="G117" s="26"/>
      <c r="H117" s="18">
        <f>I117+J117</f>
        <v>19491.5</v>
      </c>
      <c r="I117" s="17">
        <v>19491.5</v>
      </c>
      <c r="J117" s="17"/>
      <c r="K117" s="26">
        <f t="shared" si="21"/>
        <v>91.80246797287114</v>
      </c>
    </row>
    <row r="118" spans="1:12" ht="30.75">
      <c r="A118" s="59" t="s">
        <v>37</v>
      </c>
      <c r="B118" s="59"/>
      <c r="C118" s="59"/>
      <c r="D118" s="59"/>
      <c r="E118" s="18">
        <f t="shared" si="23"/>
        <v>2214.3</v>
      </c>
      <c r="F118" s="26">
        <v>2214.3</v>
      </c>
      <c r="G118" s="26"/>
      <c r="H118" s="18">
        <f>I118</f>
        <v>1874.4</v>
      </c>
      <c r="I118" s="17">
        <v>1874.4</v>
      </c>
      <c r="J118" s="17"/>
      <c r="K118" s="26">
        <f t="shared" si="21"/>
        <v>84.64977645305514</v>
      </c>
      <c r="L118" s="1" t="s">
        <v>6</v>
      </c>
    </row>
    <row r="119" spans="1:11" ht="15">
      <c r="A119" s="55" t="s">
        <v>32</v>
      </c>
      <c r="B119" s="55"/>
      <c r="C119" s="55"/>
      <c r="D119" s="55"/>
      <c r="E119" s="19">
        <f>F119+G119</f>
        <v>1376.5</v>
      </c>
      <c r="F119" s="25">
        <v>1279.5</v>
      </c>
      <c r="G119" s="25">
        <v>97</v>
      </c>
      <c r="H119" s="19">
        <f>I119+J119</f>
        <v>1205.8</v>
      </c>
      <c r="I119" s="54">
        <v>1142.8</v>
      </c>
      <c r="J119" s="54">
        <v>63</v>
      </c>
      <c r="K119" s="25">
        <f t="shared" si="21"/>
        <v>87.59898292771521</v>
      </c>
    </row>
    <row r="120" spans="1:11" ht="30" customHeight="1">
      <c r="A120" s="55" t="s">
        <v>33</v>
      </c>
      <c r="B120" s="55"/>
      <c r="C120" s="55"/>
      <c r="D120" s="55"/>
      <c r="E120" s="19">
        <f>F120+G120</f>
        <v>29</v>
      </c>
      <c r="F120" s="25">
        <v>28.5</v>
      </c>
      <c r="G120" s="25">
        <v>0.5</v>
      </c>
      <c r="H120" s="19">
        <f>I120+J120</f>
        <v>2.1</v>
      </c>
      <c r="I120" s="54">
        <v>1.6</v>
      </c>
      <c r="J120" s="54">
        <v>0.5</v>
      </c>
      <c r="K120" s="25">
        <f t="shared" si="21"/>
        <v>7.241379310344828</v>
      </c>
    </row>
    <row r="121" spans="1:11" ht="15">
      <c r="A121" s="55" t="s">
        <v>41</v>
      </c>
      <c r="B121" s="55"/>
      <c r="C121" s="55"/>
      <c r="D121" s="55"/>
      <c r="E121" s="19">
        <v>0</v>
      </c>
      <c r="F121" s="25">
        <v>23158.6</v>
      </c>
      <c r="G121" s="25"/>
      <c r="H121" s="19">
        <v>0</v>
      </c>
      <c r="I121" s="54">
        <v>21896.9</v>
      </c>
      <c r="J121" s="54"/>
      <c r="K121" s="25">
        <f>SUM(I121/F121*100)</f>
        <v>94.5519159189243</v>
      </c>
    </row>
    <row r="122" spans="1:11" ht="15.75" customHeight="1">
      <c r="A122" s="55" t="s">
        <v>81</v>
      </c>
      <c r="B122" s="55"/>
      <c r="C122" s="55"/>
      <c r="D122" s="55"/>
      <c r="E122" s="19">
        <f>SUM(E98,E99,E100,E101,E102,E103,E104,E105,E111,E114,E119,E120,E121)</f>
        <v>311070.99999999994</v>
      </c>
      <c r="F122" s="22">
        <f>SUM(F98,F99,F100,F101,F102,F103,F104,F105,F111,F114,F119,F120,F121)</f>
        <v>288509.79999999993</v>
      </c>
      <c r="G122" s="19">
        <f>SUM(G98,G99,G100,G101,G102,,G103,G104,G105,G111,G114,G119,G120,G121)</f>
        <v>49284.6</v>
      </c>
      <c r="H122" s="19">
        <f>SUM(H98,H99,H100,H101,H102,,H103,H104,H105,H111,H114,H119,H120,H121)</f>
        <v>257345.80000000002</v>
      </c>
      <c r="I122" s="19">
        <f>SUM(I98,I99,I100,I101,I102,,I103,I104,I105,I111,I114,I119,I120,I121)</f>
        <v>242710.6</v>
      </c>
      <c r="J122" s="19">
        <f>SUM(J98,J99,J100,J101,J102,,J103,J104,J105,J111,J114,J119,J120,J121)</f>
        <v>38870.1</v>
      </c>
      <c r="K122" s="25">
        <f>SUM(H122/E122*100)</f>
        <v>82.72895898364041</v>
      </c>
    </row>
    <row r="123" spans="1:11" ht="15">
      <c r="A123" s="59" t="s">
        <v>13</v>
      </c>
      <c r="B123" s="59"/>
      <c r="C123" s="59"/>
      <c r="D123" s="59"/>
      <c r="E123" s="18">
        <f aca="true" t="shared" si="25" ref="E123:J123">SUM(E93-E122)</f>
        <v>-7307.5299999999115</v>
      </c>
      <c r="F123" s="18">
        <f t="shared" si="25"/>
        <v>-4259.229999999923</v>
      </c>
      <c r="G123" s="18">
        <f t="shared" si="25"/>
        <v>-3048.300000000003</v>
      </c>
      <c r="H123" s="18">
        <f t="shared" si="25"/>
        <v>25568.699999999983</v>
      </c>
      <c r="I123" s="18">
        <f t="shared" si="25"/>
        <v>19115.199999999983</v>
      </c>
      <c r="J123" s="18">
        <f t="shared" si="25"/>
        <v>6453.500000000007</v>
      </c>
      <c r="K123" s="25"/>
    </row>
    <row r="124" spans="1:11" ht="14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1"/>
    </row>
    <row r="125" spans="1:11" ht="15">
      <c r="A125" s="71" t="s">
        <v>82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1:11" ht="15">
      <c r="A126" s="72" t="s">
        <v>83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ht="14.25" customHeight="1">
      <c r="A127" s="73" t="s">
        <v>84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1:11" ht="15" hidden="1">
      <c r="A128" s="62"/>
      <c r="B128" s="62"/>
      <c r="C128" s="62"/>
      <c r="D128" s="62"/>
      <c r="E128" s="62"/>
      <c r="F128" s="63"/>
      <c r="G128" s="63"/>
      <c r="H128" s="64"/>
      <c r="I128" s="65"/>
      <c r="J128" s="65"/>
      <c r="K128" s="63"/>
    </row>
    <row r="129" spans="1:11" ht="15">
      <c r="A129" s="62"/>
      <c r="B129" s="62"/>
      <c r="C129" s="62"/>
      <c r="D129" s="62"/>
      <c r="E129" s="62"/>
      <c r="F129" s="63"/>
      <c r="G129" s="63"/>
      <c r="H129" s="64"/>
      <c r="I129" s="65"/>
      <c r="J129" s="65"/>
      <c r="K129" s="63"/>
    </row>
    <row r="130" spans="1:11" ht="15">
      <c r="A130" s="66"/>
      <c r="B130" s="66"/>
      <c r="C130" s="66"/>
      <c r="D130" s="66"/>
      <c r="E130" s="66"/>
      <c r="F130" s="63"/>
      <c r="G130" s="63"/>
      <c r="H130" s="63"/>
      <c r="I130" s="65"/>
      <c r="J130" s="65"/>
      <c r="K130" s="63"/>
    </row>
    <row r="131" spans="1:11" ht="15">
      <c r="A131" s="66"/>
      <c r="B131" s="66"/>
      <c r="C131" s="66"/>
      <c r="D131" s="66"/>
      <c r="E131" s="66"/>
      <c r="F131" s="63"/>
      <c r="G131" s="63"/>
      <c r="H131" s="63"/>
      <c r="I131" s="65"/>
      <c r="J131" s="65"/>
      <c r="K131" s="63"/>
    </row>
    <row r="132" spans="1:11" ht="15">
      <c r="A132" s="66"/>
      <c r="B132" s="66"/>
      <c r="C132" s="66"/>
      <c r="D132" s="66"/>
      <c r="E132" s="66"/>
      <c r="F132" s="63"/>
      <c r="G132" s="63"/>
      <c r="H132" s="63"/>
      <c r="I132" s="65"/>
      <c r="J132" s="65"/>
      <c r="K132" s="63"/>
    </row>
    <row r="133" spans="1:11" ht="15">
      <c r="A133" s="66"/>
      <c r="B133" s="66"/>
      <c r="C133" s="66"/>
      <c r="D133" s="66"/>
      <c r="E133" s="66"/>
      <c r="F133" s="63"/>
      <c r="G133" s="63"/>
      <c r="H133" s="63"/>
      <c r="I133" s="65"/>
      <c r="J133" s="65"/>
      <c r="K133" s="63"/>
    </row>
    <row r="134" spans="1:11" ht="15">
      <c r="A134" s="66"/>
      <c r="B134" s="66"/>
      <c r="C134" s="66"/>
      <c r="D134" s="66"/>
      <c r="E134" s="66"/>
      <c r="F134" s="63"/>
      <c r="G134" s="63"/>
      <c r="H134" s="63"/>
      <c r="I134" s="65"/>
      <c r="J134" s="65"/>
      <c r="K134" s="63"/>
    </row>
    <row r="135" spans="1:11" ht="15">
      <c r="A135" s="66"/>
      <c r="B135" s="66"/>
      <c r="C135" s="66"/>
      <c r="D135" s="66"/>
      <c r="E135" s="66"/>
      <c r="F135" s="63"/>
      <c r="G135" s="63"/>
      <c r="H135" s="63"/>
      <c r="I135" s="65"/>
      <c r="J135" s="65"/>
      <c r="K135" s="63"/>
    </row>
    <row r="136" spans="1:11" ht="15">
      <c r="A136" s="66"/>
      <c r="B136" s="66"/>
      <c r="C136" s="66"/>
      <c r="D136" s="66"/>
      <c r="E136" s="66"/>
      <c r="F136" s="63"/>
      <c r="G136" s="63"/>
      <c r="H136" s="63"/>
      <c r="I136" s="65"/>
      <c r="J136" s="65"/>
      <c r="K136" s="63"/>
    </row>
    <row r="137" spans="1:11" ht="15">
      <c r="A137" s="66"/>
      <c r="B137" s="66"/>
      <c r="C137" s="66"/>
      <c r="D137" s="66"/>
      <c r="E137" s="66"/>
      <c r="F137" s="63"/>
      <c r="G137" s="63"/>
      <c r="H137" s="63"/>
      <c r="I137" s="65"/>
      <c r="J137" s="65"/>
      <c r="K137" s="63"/>
    </row>
    <row r="138" spans="1:11" ht="15">
      <c r="A138" s="66"/>
      <c r="B138" s="66"/>
      <c r="C138" s="66"/>
      <c r="D138" s="66"/>
      <c r="E138" s="66"/>
      <c r="F138" s="63"/>
      <c r="G138" s="63"/>
      <c r="H138" s="63"/>
      <c r="I138" s="65"/>
      <c r="J138" s="65"/>
      <c r="K138" s="63"/>
    </row>
    <row r="139" spans="1:11" ht="15">
      <c r="A139" s="66"/>
      <c r="B139" s="66"/>
      <c r="C139" s="66"/>
      <c r="D139" s="66"/>
      <c r="E139" s="66"/>
      <c r="F139" s="63"/>
      <c r="G139" s="63"/>
      <c r="H139" s="63"/>
      <c r="I139" s="65"/>
      <c r="J139" s="65"/>
      <c r="K139" s="63"/>
    </row>
    <row r="140" spans="1:11" ht="15">
      <c r="A140" s="66"/>
      <c r="B140" s="66"/>
      <c r="C140" s="66"/>
      <c r="D140" s="66"/>
      <c r="E140" s="66"/>
      <c r="F140" s="63"/>
      <c r="G140" s="63"/>
      <c r="H140" s="63"/>
      <c r="I140" s="65"/>
      <c r="J140" s="65"/>
      <c r="K140" s="63"/>
    </row>
    <row r="141" spans="1:11" ht="15">
      <c r="A141" s="66"/>
      <c r="B141" s="66"/>
      <c r="C141" s="66"/>
      <c r="D141" s="66"/>
      <c r="E141" s="66"/>
      <c r="F141" s="63"/>
      <c r="G141" s="63"/>
      <c r="H141" s="63"/>
      <c r="I141" s="65"/>
      <c r="J141" s="65"/>
      <c r="K141" s="63"/>
    </row>
    <row r="142" spans="1:11" ht="15">
      <c r="A142" s="66"/>
      <c r="B142" s="66"/>
      <c r="C142" s="66"/>
      <c r="D142" s="66"/>
      <c r="E142" s="66"/>
      <c r="F142" s="63"/>
      <c r="G142" s="63"/>
      <c r="H142" s="63"/>
      <c r="I142" s="65"/>
      <c r="J142" s="65"/>
      <c r="K142" s="63"/>
    </row>
    <row r="143" spans="1:11" ht="15">
      <c r="A143" s="66"/>
      <c r="B143" s="66"/>
      <c r="C143" s="66"/>
      <c r="D143" s="66"/>
      <c r="E143" s="66"/>
      <c r="F143" s="63"/>
      <c r="G143" s="63"/>
      <c r="H143" s="63"/>
      <c r="I143" s="65"/>
      <c r="J143" s="65"/>
      <c r="K143" s="63"/>
    </row>
    <row r="144" spans="1:11" ht="15">
      <c r="A144" s="66"/>
      <c r="B144" s="66"/>
      <c r="C144" s="66"/>
      <c r="D144" s="66"/>
      <c r="E144" s="66"/>
      <c r="F144" s="63"/>
      <c r="G144" s="63"/>
      <c r="H144" s="63"/>
      <c r="I144" s="65"/>
      <c r="J144" s="65"/>
      <c r="K144" s="63"/>
    </row>
    <row r="145" spans="1:11" ht="15">
      <c r="A145" s="66"/>
      <c r="B145" s="66"/>
      <c r="C145" s="66"/>
      <c r="D145" s="66"/>
      <c r="E145" s="66"/>
      <c r="F145" s="63"/>
      <c r="G145" s="63"/>
      <c r="H145" s="63"/>
      <c r="I145" s="65"/>
      <c r="J145" s="65"/>
      <c r="K145" s="63"/>
    </row>
    <row r="146" spans="1:11" ht="15">
      <c r="A146" s="66"/>
      <c r="B146" s="66"/>
      <c r="C146" s="66"/>
      <c r="D146" s="66"/>
      <c r="E146" s="66"/>
      <c r="F146" s="63"/>
      <c r="G146" s="63"/>
      <c r="H146" s="63"/>
      <c r="I146" s="65"/>
      <c r="J146" s="65"/>
      <c r="K146" s="63"/>
    </row>
    <row r="147" spans="1:11" ht="15">
      <c r="A147" s="66"/>
      <c r="B147" s="66"/>
      <c r="C147" s="66"/>
      <c r="D147" s="66"/>
      <c r="E147" s="66"/>
      <c r="F147" s="63"/>
      <c r="G147" s="63"/>
      <c r="H147" s="63"/>
      <c r="I147" s="65"/>
      <c r="J147" s="65"/>
      <c r="K147" s="63"/>
    </row>
    <row r="148" spans="1:11" ht="15">
      <c r="A148" s="66"/>
      <c r="B148" s="66"/>
      <c r="C148" s="66"/>
      <c r="D148" s="66"/>
      <c r="E148" s="66"/>
      <c r="F148" s="63"/>
      <c r="G148" s="63"/>
      <c r="H148" s="63"/>
      <c r="I148" s="65"/>
      <c r="J148" s="65"/>
      <c r="K148" s="63"/>
    </row>
    <row r="149" spans="1:11" ht="15">
      <c r="A149" s="66"/>
      <c r="B149" s="66"/>
      <c r="C149" s="66"/>
      <c r="D149" s="66"/>
      <c r="E149" s="66"/>
      <c r="F149" s="63"/>
      <c r="G149" s="63"/>
      <c r="H149" s="63"/>
      <c r="I149" s="65"/>
      <c r="J149" s="65"/>
      <c r="K149" s="63"/>
    </row>
    <row r="150" spans="1:11" ht="15">
      <c r="A150" s="66"/>
      <c r="B150" s="66"/>
      <c r="C150" s="66"/>
      <c r="D150" s="66"/>
      <c r="E150" s="66"/>
      <c r="F150" s="63"/>
      <c r="G150" s="63"/>
      <c r="H150" s="63"/>
      <c r="I150" s="65"/>
      <c r="J150" s="65"/>
      <c r="K150" s="63"/>
    </row>
    <row r="151" spans="1:11" ht="15">
      <c r="A151" s="66"/>
      <c r="B151" s="66"/>
      <c r="C151" s="66"/>
      <c r="D151" s="66"/>
      <c r="E151" s="66"/>
      <c r="F151" s="63"/>
      <c r="G151" s="63"/>
      <c r="H151" s="63"/>
      <c r="I151" s="65"/>
      <c r="J151" s="65"/>
      <c r="K151" s="63"/>
    </row>
    <row r="152" spans="1:11" ht="15">
      <c r="A152" s="66"/>
      <c r="B152" s="66"/>
      <c r="C152" s="66"/>
      <c r="D152" s="66"/>
      <c r="E152" s="66"/>
      <c r="F152" s="63"/>
      <c r="G152" s="63"/>
      <c r="H152" s="63"/>
      <c r="I152" s="65"/>
      <c r="J152" s="65"/>
      <c r="K152" s="63"/>
    </row>
    <row r="235" spans="1:11" ht="13.5">
      <c r="A235" s="12"/>
      <c r="B235" s="12"/>
      <c r="C235" s="12"/>
      <c r="D235" s="12"/>
      <c r="E235" s="15"/>
      <c r="F235" s="13"/>
      <c r="G235" s="13"/>
      <c r="H235" s="13"/>
      <c r="I235" s="14"/>
      <c r="J235" s="14"/>
      <c r="K235" s="13"/>
    </row>
    <row r="236" spans="1:11" ht="13.5">
      <c r="A236" s="12"/>
      <c r="B236" s="12"/>
      <c r="C236" s="12"/>
      <c r="D236" s="12"/>
      <c r="E236" s="15"/>
      <c r="F236" s="13"/>
      <c r="G236" s="13"/>
      <c r="H236" s="13"/>
      <c r="I236" s="14"/>
      <c r="J236" s="14"/>
      <c r="K236" s="13"/>
    </row>
    <row r="237" spans="1:11" ht="13.5">
      <c r="A237" s="12"/>
      <c r="B237" s="12"/>
      <c r="C237" s="12"/>
      <c r="D237" s="12"/>
      <c r="E237" s="15"/>
      <c r="F237" s="13"/>
      <c r="G237" s="13"/>
      <c r="H237" s="13"/>
      <c r="I237" s="14"/>
      <c r="J237" s="14"/>
      <c r="K237" s="13"/>
    </row>
    <row r="238" spans="1:11" ht="13.5">
      <c r="A238" s="12"/>
      <c r="B238" s="12"/>
      <c r="C238" s="12"/>
      <c r="D238" s="12"/>
      <c r="E238" s="15"/>
      <c r="F238" s="13"/>
      <c r="G238" s="13"/>
      <c r="H238" s="13"/>
      <c r="I238" s="14"/>
      <c r="J238" s="14"/>
      <c r="K238" s="13"/>
    </row>
    <row r="239" spans="1:11" ht="13.5">
      <c r="A239" s="12"/>
      <c r="B239" s="12"/>
      <c r="C239" s="12"/>
      <c r="D239" s="12"/>
      <c r="E239" s="15"/>
      <c r="F239" s="13"/>
      <c r="G239" s="13"/>
      <c r="H239" s="13"/>
      <c r="I239" s="14"/>
      <c r="J239" s="14"/>
      <c r="K239" s="13"/>
    </row>
    <row r="240" spans="1:11" ht="13.5">
      <c r="A240" s="12"/>
      <c r="B240" s="12"/>
      <c r="C240" s="12"/>
      <c r="D240" s="12"/>
      <c r="E240" s="15"/>
      <c r="F240" s="13"/>
      <c r="G240" s="13"/>
      <c r="H240" s="13"/>
      <c r="I240" s="14"/>
      <c r="J240" s="14"/>
      <c r="K240" s="13"/>
    </row>
    <row r="241" spans="1:11" ht="13.5">
      <c r="A241" s="12"/>
      <c r="B241" s="12"/>
      <c r="C241" s="12"/>
      <c r="D241" s="12"/>
      <c r="E241" s="15"/>
      <c r="F241" s="13"/>
      <c r="G241" s="13"/>
      <c r="H241" s="13"/>
      <c r="I241" s="14"/>
      <c r="J241" s="14"/>
      <c r="K241" s="13"/>
    </row>
    <row r="242" spans="1:11" ht="13.5">
      <c r="A242" s="12"/>
      <c r="B242" s="12"/>
      <c r="C242" s="12"/>
      <c r="D242" s="12"/>
      <c r="E242" s="15"/>
      <c r="F242" s="13"/>
      <c r="G242" s="13"/>
      <c r="H242" s="13"/>
      <c r="I242" s="14"/>
      <c r="J242" s="14"/>
      <c r="K242" s="13"/>
    </row>
    <row r="243" spans="1:11" ht="13.5">
      <c r="A243" s="12"/>
      <c r="B243" s="12"/>
      <c r="C243" s="12"/>
      <c r="D243" s="12"/>
      <c r="E243" s="15"/>
      <c r="F243" s="13"/>
      <c r="G243" s="13"/>
      <c r="H243" s="13"/>
      <c r="I243" s="14"/>
      <c r="J243" s="14"/>
      <c r="K243" s="13"/>
    </row>
    <row r="244" spans="1:11" ht="13.5">
      <c r="A244" s="12"/>
      <c r="B244" s="12"/>
      <c r="C244" s="12"/>
      <c r="D244" s="12"/>
      <c r="E244" s="15"/>
      <c r="F244" s="13"/>
      <c r="G244" s="13"/>
      <c r="H244" s="13"/>
      <c r="I244" s="14"/>
      <c r="J244" s="14"/>
      <c r="K244" s="13"/>
    </row>
    <row r="245" spans="1:11" ht="13.5">
      <c r="A245" s="12"/>
      <c r="B245" s="12"/>
      <c r="C245" s="12"/>
      <c r="D245" s="12"/>
      <c r="E245" s="15"/>
      <c r="F245" s="13"/>
      <c r="G245" s="13"/>
      <c r="H245" s="13"/>
      <c r="I245" s="14"/>
      <c r="J245" s="14"/>
      <c r="K245" s="13"/>
    </row>
    <row r="246" spans="1:11" ht="13.5">
      <c r="A246" s="12"/>
      <c r="B246" s="12"/>
      <c r="C246" s="12"/>
      <c r="D246" s="12"/>
      <c r="E246" s="15"/>
      <c r="F246" s="13"/>
      <c r="G246" s="13"/>
      <c r="H246" s="13"/>
      <c r="I246" s="14"/>
      <c r="J246" s="14"/>
      <c r="K246" s="13"/>
    </row>
    <row r="247" spans="1:11" ht="13.5">
      <c r="A247" s="12"/>
      <c r="B247" s="12"/>
      <c r="C247" s="12"/>
      <c r="D247" s="12"/>
      <c r="E247" s="15"/>
      <c r="F247" s="13"/>
      <c r="G247" s="13"/>
      <c r="H247" s="13"/>
      <c r="I247" s="14"/>
      <c r="J247" s="14"/>
      <c r="K247" s="13"/>
    </row>
    <row r="248" spans="1:11" ht="13.5">
      <c r="A248" s="12"/>
      <c r="B248" s="12"/>
      <c r="C248" s="12"/>
      <c r="D248" s="12"/>
      <c r="E248" s="15"/>
      <c r="F248" s="13"/>
      <c r="G248" s="13"/>
      <c r="H248" s="13"/>
      <c r="I248" s="14"/>
      <c r="J248" s="14"/>
      <c r="K248" s="13"/>
    </row>
    <row r="249" spans="1:11" ht="13.5">
      <c r="A249" s="12"/>
      <c r="B249" s="12"/>
      <c r="C249" s="12"/>
      <c r="D249" s="12"/>
      <c r="E249" s="15"/>
      <c r="F249" s="13"/>
      <c r="G249" s="13"/>
      <c r="H249" s="13"/>
      <c r="I249" s="14"/>
      <c r="J249" s="14"/>
      <c r="K249" s="13"/>
    </row>
    <row r="250" spans="1:11" ht="13.5">
      <c r="A250" s="12"/>
      <c r="B250" s="12"/>
      <c r="C250" s="12"/>
      <c r="D250" s="12"/>
      <c r="E250" s="15"/>
      <c r="F250" s="13"/>
      <c r="G250" s="13"/>
      <c r="H250" s="13"/>
      <c r="I250" s="14"/>
      <c r="J250" s="14"/>
      <c r="K250" s="13"/>
    </row>
    <row r="251" spans="1:11" ht="13.5">
      <c r="A251" s="12"/>
      <c r="B251" s="12"/>
      <c r="C251" s="12"/>
      <c r="D251" s="12"/>
      <c r="E251" s="15"/>
      <c r="F251" s="13"/>
      <c r="G251" s="13"/>
      <c r="H251" s="13"/>
      <c r="I251" s="14"/>
      <c r="J251" s="14"/>
      <c r="K251" s="13"/>
    </row>
    <row r="252" spans="1:11" ht="13.5">
      <c r="A252" s="12"/>
      <c r="B252" s="12"/>
      <c r="C252" s="12"/>
      <c r="D252" s="12"/>
      <c r="E252" s="15"/>
      <c r="F252" s="13"/>
      <c r="G252" s="13"/>
      <c r="H252" s="13"/>
      <c r="I252" s="14"/>
      <c r="J252" s="14"/>
      <c r="K252" s="13"/>
    </row>
    <row r="253" spans="1:11" ht="13.5">
      <c r="A253" s="12"/>
      <c r="B253" s="12"/>
      <c r="C253" s="12"/>
      <c r="D253" s="12"/>
      <c r="E253" s="15"/>
      <c r="F253" s="13"/>
      <c r="G253" s="13"/>
      <c r="H253" s="13"/>
      <c r="I253" s="14"/>
      <c r="J253" s="14"/>
      <c r="K253" s="13"/>
    </row>
    <row r="254" spans="1:11" ht="13.5">
      <c r="A254" s="12"/>
      <c r="B254" s="12"/>
      <c r="C254" s="12"/>
      <c r="D254" s="12"/>
      <c r="E254" s="15"/>
      <c r="F254" s="13"/>
      <c r="G254" s="13"/>
      <c r="H254" s="13"/>
      <c r="I254" s="14"/>
      <c r="J254" s="14"/>
      <c r="K254" s="13"/>
    </row>
    <row r="255" spans="1:11" ht="13.5">
      <c r="A255" s="12"/>
      <c r="B255" s="12"/>
      <c r="C255" s="12"/>
      <c r="D255" s="12"/>
      <c r="E255" s="15"/>
      <c r="F255" s="13"/>
      <c r="G255" s="13"/>
      <c r="H255" s="13"/>
      <c r="I255" s="14"/>
      <c r="J255" s="14"/>
      <c r="K255" s="13"/>
    </row>
    <row r="256" spans="1:11" ht="13.5">
      <c r="A256" s="12"/>
      <c r="B256" s="12"/>
      <c r="C256" s="12"/>
      <c r="D256" s="12"/>
      <c r="E256" s="15"/>
      <c r="F256" s="13"/>
      <c r="G256" s="13"/>
      <c r="H256" s="13"/>
      <c r="I256" s="14"/>
      <c r="J256" s="14"/>
      <c r="K256" s="13"/>
    </row>
    <row r="257" spans="1:11" ht="13.5">
      <c r="A257" s="12"/>
      <c r="B257" s="12"/>
      <c r="C257" s="12"/>
      <c r="D257" s="12"/>
      <c r="E257" s="15"/>
      <c r="F257" s="13"/>
      <c r="G257" s="13"/>
      <c r="H257" s="13"/>
      <c r="I257" s="14"/>
      <c r="J257" s="14"/>
      <c r="K257" s="13"/>
    </row>
    <row r="258" spans="1:11" ht="13.5">
      <c r="A258" s="12"/>
      <c r="B258" s="12"/>
      <c r="C258" s="12"/>
      <c r="D258" s="12"/>
      <c r="E258" s="15"/>
      <c r="F258" s="13"/>
      <c r="G258" s="13"/>
      <c r="H258" s="13"/>
      <c r="I258" s="14"/>
      <c r="J258" s="14"/>
      <c r="K258" s="13"/>
    </row>
    <row r="259" spans="1:11" ht="13.5">
      <c r="A259" s="12"/>
      <c r="B259" s="12"/>
      <c r="C259" s="12"/>
      <c r="D259" s="12"/>
      <c r="E259" s="15"/>
      <c r="F259" s="13"/>
      <c r="G259" s="13"/>
      <c r="H259" s="13"/>
      <c r="I259" s="14"/>
      <c r="J259" s="14"/>
      <c r="K259" s="13"/>
    </row>
    <row r="260" spans="1:11" ht="13.5">
      <c r="A260" s="12"/>
      <c r="B260" s="12"/>
      <c r="C260" s="12"/>
      <c r="D260" s="12"/>
      <c r="E260" s="15"/>
      <c r="F260" s="13"/>
      <c r="G260" s="13"/>
      <c r="H260" s="13"/>
      <c r="I260" s="14"/>
      <c r="J260" s="14"/>
      <c r="K260" s="13"/>
    </row>
    <row r="261" spans="1:11" ht="13.5">
      <c r="A261" s="12"/>
      <c r="B261" s="12"/>
      <c r="C261" s="12"/>
      <c r="D261" s="12"/>
      <c r="E261" s="15"/>
      <c r="F261" s="13"/>
      <c r="G261" s="13"/>
      <c r="H261" s="13"/>
      <c r="I261" s="14"/>
      <c r="J261" s="14"/>
      <c r="K261" s="13"/>
    </row>
    <row r="262" spans="1:11" ht="13.5">
      <c r="A262" s="12"/>
      <c r="B262" s="12"/>
      <c r="C262" s="12"/>
      <c r="D262" s="12"/>
      <c r="E262" s="15"/>
      <c r="F262" s="13"/>
      <c r="G262" s="13"/>
      <c r="H262" s="13"/>
      <c r="I262" s="14"/>
      <c r="J262" s="14"/>
      <c r="K262" s="13"/>
    </row>
    <row r="263" spans="1:11" ht="13.5">
      <c r="A263" s="12"/>
      <c r="B263" s="12"/>
      <c r="C263" s="12"/>
      <c r="D263" s="12"/>
      <c r="E263" s="15"/>
      <c r="F263" s="13"/>
      <c r="G263" s="13"/>
      <c r="H263" s="13"/>
      <c r="I263" s="14"/>
      <c r="J263" s="14"/>
      <c r="K263" s="13"/>
    </row>
    <row r="264" spans="1:11" ht="13.5">
      <c r="A264" s="12"/>
      <c r="B264" s="12"/>
      <c r="C264" s="12"/>
      <c r="D264" s="12"/>
      <c r="E264" s="15"/>
      <c r="F264" s="13"/>
      <c r="G264" s="13"/>
      <c r="H264" s="13"/>
      <c r="I264" s="14"/>
      <c r="J264" s="14"/>
      <c r="K264" s="13"/>
    </row>
    <row r="265" spans="1:11" ht="13.5">
      <c r="A265" s="12"/>
      <c r="B265" s="12"/>
      <c r="C265" s="12"/>
      <c r="D265" s="12"/>
      <c r="E265" s="15"/>
      <c r="F265" s="13"/>
      <c r="G265" s="13"/>
      <c r="H265" s="13"/>
      <c r="I265" s="14"/>
      <c r="J265" s="14"/>
      <c r="K265" s="13"/>
    </row>
    <row r="266" spans="1:11" ht="13.5">
      <c r="A266" s="12"/>
      <c r="B266" s="12"/>
      <c r="C266" s="12"/>
      <c r="D266" s="12"/>
      <c r="E266" s="15"/>
      <c r="F266" s="13"/>
      <c r="G266" s="13"/>
      <c r="H266" s="13"/>
      <c r="I266" s="14"/>
      <c r="J266" s="14"/>
      <c r="K266" s="13"/>
    </row>
    <row r="267" spans="1:11" ht="13.5">
      <c r="A267" s="12"/>
      <c r="B267" s="12"/>
      <c r="C267" s="12"/>
      <c r="D267" s="12"/>
      <c r="E267" s="15"/>
      <c r="F267" s="13"/>
      <c r="G267" s="13"/>
      <c r="H267" s="13"/>
      <c r="I267" s="14"/>
      <c r="J267" s="14"/>
      <c r="K267" s="13"/>
    </row>
    <row r="268" spans="1:11" ht="13.5">
      <c r="A268" s="12"/>
      <c r="B268" s="12"/>
      <c r="C268" s="12"/>
      <c r="D268" s="12"/>
      <c r="E268" s="15"/>
      <c r="F268" s="13"/>
      <c r="G268" s="13"/>
      <c r="H268" s="13"/>
      <c r="I268" s="14"/>
      <c r="J268" s="14"/>
      <c r="K268" s="13"/>
    </row>
    <row r="269" spans="1:11" ht="13.5">
      <c r="A269" s="12"/>
      <c r="B269" s="12"/>
      <c r="C269" s="12"/>
      <c r="D269" s="12"/>
      <c r="E269" s="15"/>
      <c r="F269" s="13"/>
      <c r="G269" s="13"/>
      <c r="H269" s="13"/>
      <c r="I269" s="14"/>
      <c r="J269" s="14"/>
      <c r="K269" s="13"/>
    </row>
    <row r="270" spans="1:11" ht="13.5">
      <c r="A270" s="12"/>
      <c r="B270" s="12"/>
      <c r="C270" s="12"/>
      <c r="D270" s="12"/>
      <c r="E270" s="15"/>
      <c r="F270" s="13"/>
      <c r="G270" s="13"/>
      <c r="H270" s="13"/>
      <c r="I270" s="14"/>
      <c r="J270" s="14"/>
      <c r="K270" s="13"/>
    </row>
    <row r="271" spans="1:11" ht="13.5">
      <c r="A271" s="12"/>
      <c r="B271" s="12"/>
      <c r="C271" s="12"/>
      <c r="D271" s="12"/>
      <c r="E271" s="15"/>
      <c r="F271" s="13"/>
      <c r="G271" s="13"/>
      <c r="H271" s="13"/>
      <c r="I271" s="14"/>
      <c r="J271" s="14"/>
      <c r="K271" s="13"/>
    </row>
    <row r="272" spans="1:11" ht="13.5">
      <c r="A272" s="12"/>
      <c r="B272" s="12"/>
      <c r="C272" s="12"/>
      <c r="D272" s="12"/>
      <c r="E272" s="15"/>
      <c r="F272" s="13"/>
      <c r="G272" s="13"/>
      <c r="H272" s="13"/>
      <c r="I272" s="14"/>
      <c r="J272" s="14"/>
      <c r="K272" s="13"/>
    </row>
    <row r="273" spans="1:11" ht="13.5">
      <c r="A273" s="12"/>
      <c r="B273" s="12"/>
      <c r="C273" s="12"/>
      <c r="D273" s="12"/>
      <c r="E273" s="15"/>
      <c r="F273" s="13"/>
      <c r="G273" s="13"/>
      <c r="H273" s="13"/>
      <c r="I273" s="14"/>
      <c r="J273" s="14"/>
      <c r="K273" s="13"/>
    </row>
    <row r="274" spans="1:11" ht="13.5">
      <c r="A274" s="12"/>
      <c r="B274" s="12"/>
      <c r="C274" s="12"/>
      <c r="D274" s="12"/>
      <c r="E274" s="15"/>
      <c r="F274" s="13"/>
      <c r="G274" s="13"/>
      <c r="H274" s="13"/>
      <c r="I274" s="14"/>
      <c r="J274" s="14"/>
      <c r="K274" s="13"/>
    </row>
  </sheetData>
  <sheetProtection/>
  <mergeCells count="29">
    <mergeCell ref="A1:K1"/>
    <mergeCell ref="A2:K2"/>
    <mergeCell ref="D5:D6"/>
    <mergeCell ref="F5:F6"/>
    <mergeCell ref="G5:G6"/>
    <mergeCell ref="I5:I6"/>
    <mergeCell ref="J5:J6"/>
    <mergeCell ref="I4:J4"/>
    <mergeCell ref="K4:K6"/>
    <mergeCell ref="H4:H6"/>
    <mergeCell ref="A4:A6"/>
    <mergeCell ref="B4:B6"/>
    <mergeCell ref="A95:A97"/>
    <mergeCell ref="E95:E97"/>
    <mergeCell ref="F95:G95"/>
    <mergeCell ref="C4:D4"/>
    <mergeCell ref="E4:E6"/>
    <mergeCell ref="F4:G4"/>
    <mergeCell ref="C5:C6"/>
    <mergeCell ref="A125:K125"/>
    <mergeCell ref="A126:K126"/>
    <mergeCell ref="A127:K127"/>
    <mergeCell ref="H95:H97"/>
    <mergeCell ref="I95:J95"/>
    <mergeCell ref="K95:K97"/>
    <mergeCell ref="F96:F97"/>
    <mergeCell ref="G96:G97"/>
    <mergeCell ref="I96:I97"/>
    <mergeCell ref="J96:J97"/>
  </mergeCells>
  <printOptions/>
  <pageMargins left="0.7874015748031497" right="0.3937007874015748" top="0.3937007874015748" bottom="0.3937007874015748" header="0" footer="0"/>
  <pageSetup fitToHeight="8" horizontalDpi="300" verticalDpi="300" orientation="portrait" paperSize="9" scale="71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Соловьева Л.А.</cp:lastModifiedBy>
  <cp:lastPrinted>2017-08-23T05:52:35Z</cp:lastPrinted>
  <dcterms:created xsi:type="dcterms:W3CDTF">1996-10-08T23:32:33Z</dcterms:created>
  <dcterms:modified xsi:type="dcterms:W3CDTF">2018-10-02T08:41:36Z</dcterms:modified>
  <cp:category/>
  <cp:version/>
  <cp:contentType/>
  <cp:contentStatus/>
</cp:coreProperties>
</file>